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7E97AC3-DEC9-40E6-B060-AA74CA2BB92F}" xr6:coauthVersionLast="47" xr6:coauthVersionMax="47" xr10:uidLastSave="{00000000-0000-0000-0000-000000000000}"/>
  <bookViews>
    <workbookView xWindow="-120" yWindow="-120" windowWidth="20730" windowHeight="11160" xr2:uid="{00000000-000D-0000-FFFF-FFFF00000000}"/>
  </bookViews>
  <sheets>
    <sheet name="チェックリスト" sheetId="21" r:id="rId1"/>
    <sheet name="付表1" sheetId="1" r:id="rId2"/>
    <sheet name="（参考）記入欄不足時の資料" sheetId="4" r:id="rId3"/>
    <sheet name="訪問型サービス（１枚版）" sheetId="13" r:id="rId4"/>
    <sheet name="訪問型サービス（100名）" sheetId="17" r:id="rId5"/>
    <sheet name="記入方法" sheetId="18" r:id="rId6"/>
    <sheet name="プルダウン・リスト" sheetId="19" r:id="rId7"/>
    <sheet name="【記載例】訪問型サービス" sheetId="20" r:id="rId8"/>
    <sheet name="標準様式2" sheetId="14" r:id="rId9"/>
    <sheet name="標準様式４" sheetId="15" r:id="rId10"/>
    <sheet name="標準様式5" sheetId="16" r:id="rId11"/>
  </sheets>
  <externalReferences>
    <externalReference r:id="rId12"/>
    <externalReference r:id="rId13"/>
  </externalReferences>
  <definedNames>
    <definedName name="_xlnm.Print_Area" localSheetId="2">'（参考）記入欄不足時の資料'!$A$1:$AH$21</definedName>
    <definedName name="_xlnm.Print_Area" localSheetId="7">【記載例】訪問型サービス!$A$1:$BD$51</definedName>
    <definedName name="_xlnm.Print_Area" localSheetId="0">チェックリスト!$B$1:$I$34</definedName>
    <definedName name="_xlnm.Print_Area" localSheetId="5">記入方法!$A$1:$O$79</definedName>
    <definedName name="_xlnm.Print_Area" localSheetId="9">標準様式４!$A$1:$B$17</definedName>
    <definedName name="_xlnm.Print_Area" localSheetId="10">標準様式5!$A$1:$L$26</definedName>
    <definedName name="_xlnm.Print_Area" localSheetId="1">付表1!$A$1:$AH$42</definedName>
    <definedName name="_xlnm.Print_Area" localSheetId="4">'訪問型サービス（100名）'!$A$1:$BD$133</definedName>
    <definedName name="_xlnm.Print_Area" localSheetId="3">'訪問型サービス（１枚版）'!$A$1:$BD$51</definedName>
    <definedName name="_xlnm.Print_Titles" localSheetId="7">【記載例】訪問型サービス!$1:$12</definedName>
    <definedName name="_xlnm.Print_Titles" localSheetId="4">'訪問型サービス（100名）'!$1:$12</definedName>
    <definedName name="_xlnm.Print_Titles" localSheetId="3">'訪問型サービス（１枚版）'!$1:$12</definedName>
    <definedName name="サービス提供責任者" localSheetId="6">プルダウン・リスト!$D$13:$D$25</definedName>
    <definedName name="サービス提供責任者">#REF!</definedName>
    <definedName name="管理者" localSheetId="6">プルダウン・リスト!$C$13:$C$25</definedName>
    <definedName name="管理者">#REF!</definedName>
    <definedName name="職種" localSheetId="7">[1]プルダウン・リスト!$C$12:$K$12</definedName>
    <definedName name="職種" localSheetId="6">プルダウン・リスト!$C$12:$K$12</definedName>
    <definedName name="職種" localSheetId="5">[1]プルダウン・リスト!$C$12:$K$12</definedName>
    <definedName name="職種" localSheetId="4">[1]プルダウン・リスト!$C$12:$K$12</definedName>
    <definedName name="職種" localSheetId="3">[2]プルダウン・リスト!$C$12:$K$12</definedName>
    <definedName name="職種">#REF!</definedName>
    <definedName name="訪問介護員" localSheetId="6">プルダウン・リスト!$E$13:$E$25</definedName>
    <definedName name="訪問介護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20" l="1"/>
  <c r="W44" i="20"/>
  <c r="R44" i="20"/>
  <c r="AE40" i="20"/>
  <c r="R50" i="20" s="1"/>
  <c r="AB50" i="20" s="1"/>
  <c r="AA40" i="20"/>
  <c r="R45" i="20" s="1"/>
  <c r="AB45" i="20" s="1"/>
  <c r="W50" i="20" s="1"/>
  <c r="Y40" i="20"/>
  <c r="V39" i="20"/>
  <c r="T39" i="20"/>
  <c r="J38" i="20"/>
  <c r="H38" i="20"/>
  <c r="F38" i="20"/>
  <c r="V37" i="20"/>
  <c r="T37" i="20"/>
  <c r="L37" i="20"/>
  <c r="L38" i="20" s="1"/>
  <c r="L40" i="20" s="1"/>
  <c r="C45" i="20" s="1"/>
  <c r="L36" i="20"/>
  <c r="J35" i="20"/>
  <c r="H35" i="20"/>
  <c r="F35" i="20"/>
  <c r="AW30" i="20"/>
  <c r="AU30" i="20"/>
  <c r="AW29" i="20"/>
  <c r="AU29" i="20"/>
  <c r="AU28" i="20"/>
  <c r="AW28" i="20" s="1"/>
  <c r="AU27" i="20"/>
  <c r="AW27" i="20" s="1"/>
  <c r="AU26" i="20"/>
  <c r="AW26" i="20" s="1"/>
  <c r="AU25" i="20"/>
  <c r="AW25" i="20" s="1"/>
  <c r="AW24" i="20"/>
  <c r="AU24" i="20"/>
  <c r="AW23" i="20"/>
  <c r="AU23" i="20"/>
  <c r="AW22" i="20"/>
  <c r="AU22" i="20"/>
  <c r="AW21" i="20"/>
  <c r="AU21" i="20"/>
  <c r="AU20" i="20"/>
  <c r="AW20" i="20" s="1"/>
  <c r="AU19" i="20"/>
  <c r="AW19" i="20" s="1"/>
  <c r="AU18" i="20"/>
  <c r="AW18" i="20" s="1"/>
  <c r="AU17" i="20"/>
  <c r="AW17" i="20" s="1"/>
  <c r="AW16" i="20"/>
  <c r="AU16" i="20"/>
  <c r="T38" i="20" s="1"/>
  <c r="AW15" i="20"/>
  <c r="AU15" i="20"/>
  <c r="AW14" i="20"/>
  <c r="V36" i="20" s="1"/>
  <c r="AU14" i="20"/>
  <c r="T36" i="20" s="1"/>
  <c r="T40" i="20" s="1"/>
  <c r="B14" i="20"/>
  <c r="B15" i="20" s="1"/>
  <c r="B16" i="20" s="1"/>
  <c r="B17" i="20" s="1"/>
  <c r="B18" i="20" s="1"/>
  <c r="B19" i="20" s="1"/>
  <c r="B20" i="20" s="1"/>
  <c r="B21" i="20" s="1"/>
  <c r="B22" i="20" s="1"/>
  <c r="B23" i="20" s="1"/>
  <c r="B24" i="20" s="1"/>
  <c r="B25" i="20" s="1"/>
  <c r="B26" i="20" s="1"/>
  <c r="B27" i="20" s="1"/>
  <c r="B28" i="20" s="1"/>
  <c r="B29" i="20" s="1"/>
  <c r="B30" i="20" s="1"/>
  <c r="AW13" i="20"/>
  <c r="AU13" i="20"/>
  <c r="AQ12" i="20"/>
  <c r="AO12" i="20"/>
  <c r="AJ12" i="20"/>
  <c r="AI12" i="20"/>
  <c r="AG12" i="20"/>
  <c r="AB12" i="20"/>
  <c r="AA12" i="20"/>
  <c r="Y12" i="20"/>
  <c r="T12" i="20"/>
  <c r="S12" i="20"/>
  <c r="Q12" i="20"/>
  <c r="AS11" i="20"/>
  <c r="AS12" i="20" s="1"/>
  <c r="AQ11" i="20"/>
  <c r="AP11" i="20"/>
  <c r="AP12" i="20" s="1"/>
  <c r="AO11" i="20"/>
  <c r="AN11" i="20"/>
  <c r="AN12" i="20" s="1"/>
  <c r="AM11" i="20"/>
  <c r="AM12" i="20" s="1"/>
  <c r="AK11" i="20"/>
  <c r="AK12" i="20" s="1"/>
  <c r="AJ11" i="20"/>
  <c r="AI11" i="20"/>
  <c r="AH11" i="20"/>
  <c r="AH12" i="20" s="1"/>
  <c r="AG11" i="20"/>
  <c r="AF11" i="20"/>
  <c r="AF12" i="20" s="1"/>
  <c r="AE11" i="20"/>
  <c r="AE12" i="20" s="1"/>
  <c r="AC11" i="20"/>
  <c r="AC12" i="20" s="1"/>
  <c r="AB11" i="20"/>
  <c r="AA11" i="20"/>
  <c r="Z11" i="20"/>
  <c r="Z12" i="20" s="1"/>
  <c r="Y11" i="20"/>
  <c r="X11" i="20"/>
  <c r="X12" i="20" s="1"/>
  <c r="W11" i="20"/>
  <c r="W12" i="20" s="1"/>
  <c r="U11" i="20"/>
  <c r="U12" i="20" s="1"/>
  <c r="T11" i="20"/>
  <c r="S11" i="20"/>
  <c r="R11" i="20"/>
  <c r="R12" i="20" s="1"/>
  <c r="Q11" i="20"/>
  <c r="P11" i="20"/>
  <c r="P12" i="20" s="1"/>
  <c r="AT10" i="20"/>
  <c r="AT11" i="20" s="1"/>
  <c r="AT12" i="20" s="1"/>
  <c r="AS10" i="20"/>
  <c r="AR10" i="20"/>
  <c r="AR11" i="20" s="1"/>
  <c r="AR12" i="20" s="1"/>
  <c r="AQ10" i="20"/>
  <c r="AP10" i="20"/>
  <c r="AO10" i="20"/>
  <c r="AN10" i="20"/>
  <c r="AM10" i="20"/>
  <c r="AL10" i="20"/>
  <c r="AJ10" i="20"/>
  <c r="AI10" i="20"/>
  <c r="AH10" i="20"/>
  <c r="AG10" i="20"/>
  <c r="AF10" i="20"/>
  <c r="AE10" i="20"/>
  <c r="AD10" i="20"/>
  <c r="AB10" i="20"/>
  <c r="AA10" i="20"/>
  <c r="Z10" i="20"/>
  <c r="Y10" i="20"/>
  <c r="X10" i="20"/>
  <c r="W10" i="20"/>
  <c r="V10" i="20"/>
  <c r="T10" i="20"/>
  <c r="S10" i="20"/>
  <c r="R10" i="20"/>
  <c r="Q10" i="20"/>
  <c r="P10" i="20"/>
  <c r="AU8" i="20"/>
  <c r="AZ6" i="20"/>
  <c r="X2" i="20"/>
  <c r="AL11" i="20" s="1"/>
  <c r="AL12" i="20" s="1"/>
  <c r="R132" i="17"/>
  <c r="W127" i="17"/>
  <c r="W126" i="17"/>
  <c r="R126" i="17"/>
  <c r="AE122" i="17"/>
  <c r="AA122" i="17"/>
  <c r="R127" i="17" s="1"/>
  <c r="AB127" i="17" s="1"/>
  <c r="W132" i="17" s="1"/>
  <c r="AB132" i="17" s="1"/>
  <c r="Y122" i="17"/>
  <c r="V121" i="17"/>
  <c r="T121" i="17"/>
  <c r="V120" i="17"/>
  <c r="T120" i="17"/>
  <c r="J120" i="17"/>
  <c r="H120" i="17"/>
  <c r="F120" i="17"/>
  <c r="V119" i="17"/>
  <c r="T119" i="17"/>
  <c r="L119" i="17"/>
  <c r="L120" i="17" s="1"/>
  <c r="L122" i="17" s="1"/>
  <c r="C127" i="17" s="1"/>
  <c r="V118" i="17"/>
  <c r="V122" i="17" s="1"/>
  <c r="T118" i="17"/>
  <c r="T122" i="17" s="1"/>
  <c r="L118" i="17"/>
  <c r="J117" i="17"/>
  <c r="H117" i="17"/>
  <c r="F117" i="17"/>
  <c r="AU112" i="17"/>
  <c r="AW112" i="17" s="1"/>
  <c r="AW111" i="17"/>
  <c r="AU111" i="17"/>
  <c r="AU110" i="17"/>
  <c r="AW110" i="17" s="1"/>
  <c r="AU109" i="17"/>
  <c r="AW109" i="17" s="1"/>
  <c r="AU108" i="17"/>
  <c r="AW108" i="17" s="1"/>
  <c r="AU107" i="17"/>
  <c r="AW107" i="17" s="1"/>
  <c r="AU106" i="17"/>
  <c r="AW106" i="17" s="1"/>
  <c r="AU105" i="17"/>
  <c r="AW105" i="17" s="1"/>
  <c r="AU104" i="17"/>
  <c r="AW104" i="17" s="1"/>
  <c r="AW103" i="17"/>
  <c r="AU103" i="17"/>
  <c r="AU102" i="17"/>
  <c r="AW102" i="17" s="1"/>
  <c r="AU101" i="17"/>
  <c r="AW101" i="17" s="1"/>
  <c r="AU100" i="17"/>
  <c r="AW100" i="17" s="1"/>
  <c r="AU99" i="17"/>
  <c r="AW99" i="17" s="1"/>
  <c r="AU98" i="17"/>
  <c r="AW98" i="17" s="1"/>
  <c r="AU97" i="17"/>
  <c r="AW97" i="17" s="1"/>
  <c r="AU96" i="17"/>
  <c r="AW96" i="17" s="1"/>
  <c r="AW95" i="17"/>
  <c r="AU95" i="17"/>
  <c r="AU94" i="17"/>
  <c r="AW94" i="17" s="1"/>
  <c r="AU93" i="17"/>
  <c r="AW93" i="17" s="1"/>
  <c r="AU92" i="17"/>
  <c r="AW92" i="17" s="1"/>
  <c r="AU91" i="17"/>
  <c r="AW91" i="17" s="1"/>
  <c r="AU90" i="17"/>
  <c r="AW90" i="17" s="1"/>
  <c r="AU89" i="17"/>
  <c r="AW89" i="17" s="1"/>
  <c r="AU88" i="17"/>
  <c r="AW88" i="17" s="1"/>
  <c r="AW87" i="17"/>
  <c r="AU87" i="17"/>
  <c r="AU86" i="17"/>
  <c r="AW86" i="17" s="1"/>
  <c r="AU85" i="17"/>
  <c r="AW85" i="17" s="1"/>
  <c r="AU84" i="17"/>
  <c r="AW84" i="17" s="1"/>
  <c r="AU83" i="17"/>
  <c r="AW83" i="17" s="1"/>
  <c r="AU82" i="17"/>
  <c r="AW82" i="17" s="1"/>
  <c r="AU81" i="17"/>
  <c r="AW81" i="17" s="1"/>
  <c r="AU80" i="17"/>
  <c r="AW80" i="17" s="1"/>
  <c r="AW79" i="17"/>
  <c r="AU79" i="17"/>
  <c r="AU78" i="17"/>
  <c r="AW78" i="17" s="1"/>
  <c r="AU77" i="17"/>
  <c r="AW77" i="17" s="1"/>
  <c r="AU76" i="17"/>
  <c r="AW76" i="17" s="1"/>
  <c r="AU75" i="17"/>
  <c r="AW75" i="17" s="1"/>
  <c r="AU74" i="17"/>
  <c r="AW74" i="17" s="1"/>
  <c r="AU73" i="17"/>
  <c r="AW73" i="17" s="1"/>
  <c r="AU72" i="17"/>
  <c r="AW72" i="17" s="1"/>
  <c r="AW71" i="17"/>
  <c r="AU71" i="17"/>
  <c r="AU70" i="17"/>
  <c r="AW70" i="17" s="1"/>
  <c r="AU69" i="17"/>
  <c r="AW69" i="17" s="1"/>
  <c r="AU68" i="17"/>
  <c r="AW68" i="17" s="1"/>
  <c r="AU67" i="17"/>
  <c r="AW67" i="17" s="1"/>
  <c r="AU66" i="17"/>
  <c r="AW66" i="17" s="1"/>
  <c r="AU65" i="17"/>
  <c r="AW65" i="17" s="1"/>
  <c r="AU64" i="17"/>
  <c r="AW64" i="17" s="1"/>
  <c r="AW63" i="17"/>
  <c r="AU63" i="17"/>
  <c r="AU62" i="17"/>
  <c r="AW62" i="17" s="1"/>
  <c r="AU61" i="17"/>
  <c r="AW61" i="17" s="1"/>
  <c r="AU60" i="17"/>
  <c r="AW60" i="17" s="1"/>
  <c r="AU59" i="17"/>
  <c r="AW59" i="17" s="1"/>
  <c r="AU58" i="17"/>
  <c r="AW58" i="17" s="1"/>
  <c r="AU57" i="17"/>
  <c r="AW57" i="17" s="1"/>
  <c r="AU56" i="17"/>
  <c r="AW56" i="17" s="1"/>
  <c r="AW55" i="17"/>
  <c r="AU55" i="17"/>
  <c r="AU54" i="17"/>
  <c r="AW54" i="17" s="1"/>
  <c r="AU53" i="17"/>
  <c r="AW53" i="17" s="1"/>
  <c r="AU52" i="17"/>
  <c r="AW52" i="17" s="1"/>
  <c r="AU51" i="17"/>
  <c r="AW51" i="17" s="1"/>
  <c r="AU50" i="17"/>
  <c r="AW50" i="17" s="1"/>
  <c r="AU49" i="17"/>
  <c r="AW49" i="17" s="1"/>
  <c r="AU48" i="17"/>
  <c r="AW48" i="17" s="1"/>
  <c r="AW47" i="17"/>
  <c r="AU47" i="17"/>
  <c r="AU46" i="17"/>
  <c r="AW46" i="17" s="1"/>
  <c r="AU45" i="17"/>
  <c r="AW45" i="17" s="1"/>
  <c r="AU44" i="17"/>
  <c r="AW44" i="17" s="1"/>
  <c r="AU43" i="17"/>
  <c r="AW43" i="17" s="1"/>
  <c r="AU42" i="17"/>
  <c r="AW42" i="17" s="1"/>
  <c r="AU41" i="17"/>
  <c r="AW41" i="17" s="1"/>
  <c r="AU40" i="17"/>
  <c r="AW40" i="17" s="1"/>
  <c r="AW39" i="17"/>
  <c r="AU39" i="17"/>
  <c r="AU38" i="17"/>
  <c r="AW38" i="17" s="1"/>
  <c r="AU37" i="17"/>
  <c r="AW37" i="17" s="1"/>
  <c r="AU36" i="17"/>
  <c r="AW36" i="17" s="1"/>
  <c r="AU35" i="17"/>
  <c r="AW35" i="17" s="1"/>
  <c r="AW34" i="17"/>
  <c r="AU34" i="17"/>
  <c r="AU33" i="17"/>
  <c r="AW33" i="17" s="1"/>
  <c r="AU32" i="17"/>
  <c r="AW32" i="17" s="1"/>
  <c r="AW31" i="17"/>
  <c r="AU31" i="17"/>
  <c r="AU30" i="17"/>
  <c r="AW30" i="17" s="1"/>
  <c r="AU29" i="17"/>
  <c r="AW29" i="17" s="1"/>
  <c r="AU28" i="17"/>
  <c r="AW28" i="17" s="1"/>
  <c r="AU27" i="17"/>
  <c r="AW27" i="17" s="1"/>
  <c r="AU26" i="17"/>
  <c r="AW26" i="17" s="1"/>
  <c r="AU25" i="17"/>
  <c r="AW25" i="17" s="1"/>
  <c r="AU24" i="17"/>
  <c r="AW24" i="17" s="1"/>
  <c r="AW23" i="17"/>
  <c r="AU23" i="17"/>
  <c r="AU22" i="17"/>
  <c r="AW22" i="17" s="1"/>
  <c r="AU21" i="17"/>
  <c r="AW21" i="17" s="1"/>
  <c r="B21" i="17"/>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AU20" i="17"/>
  <c r="AW20" i="17" s="1"/>
  <c r="AU19" i="17"/>
  <c r="AW19" i="17" s="1"/>
  <c r="AW18" i="17"/>
  <c r="AU18" i="17"/>
  <c r="AU17" i="17"/>
  <c r="AW17" i="17" s="1"/>
  <c r="AU16" i="17"/>
  <c r="AW16" i="17" s="1"/>
  <c r="B16" i="17"/>
  <c r="B17" i="17" s="1"/>
  <c r="B18" i="17" s="1"/>
  <c r="B19" i="17" s="1"/>
  <c r="B20" i="17" s="1"/>
  <c r="AW15" i="17"/>
  <c r="AU15" i="17"/>
  <c r="AU14" i="17"/>
  <c r="AW14" i="17" s="1"/>
  <c r="B14" i="17"/>
  <c r="B15" i="17" s="1"/>
  <c r="AU13" i="17"/>
  <c r="AW13" i="17" s="1"/>
  <c r="AE11" i="17"/>
  <c r="AE12" i="17" s="1"/>
  <c r="AT10" i="17"/>
  <c r="AT11" i="17" s="1"/>
  <c r="AT12" i="17" s="1"/>
  <c r="AS10" i="17"/>
  <c r="AS11" i="17" s="1"/>
  <c r="AS12" i="17" s="1"/>
  <c r="AR10" i="17"/>
  <c r="AR11" i="17" s="1"/>
  <c r="AR12" i="17" s="1"/>
  <c r="U10" i="17"/>
  <c r="AU8" i="17"/>
  <c r="X2" i="17"/>
  <c r="U11" i="17" s="1"/>
  <c r="U12" i="17" s="1"/>
  <c r="V38" i="20" l="1"/>
  <c r="V40" i="20" s="1"/>
  <c r="L45" i="20"/>
  <c r="I45" i="20"/>
  <c r="U10" i="20"/>
  <c r="AC10" i="20"/>
  <c r="AK10" i="20"/>
  <c r="V11" i="20"/>
  <c r="V12" i="20" s="1"/>
  <c r="AD11" i="20"/>
  <c r="AD12" i="20" s="1"/>
  <c r="AK11" i="17"/>
  <c r="AK12" i="17" s="1"/>
  <c r="AC10" i="17"/>
  <c r="AH11" i="17"/>
  <c r="AH12" i="17" s="1"/>
  <c r="Y10" i="17"/>
  <c r="AG11" i="17"/>
  <c r="AG12" i="17" s="1"/>
  <c r="Q11" i="17"/>
  <c r="Q12" i="17" s="1"/>
  <c r="AF10" i="17"/>
  <c r="P10" i="17"/>
  <c r="AN11" i="17"/>
  <c r="AN12" i="17" s="1"/>
  <c r="AF11" i="17"/>
  <c r="AF12" i="17" s="1"/>
  <c r="X11" i="17"/>
  <c r="X12" i="17" s="1"/>
  <c r="P11" i="17"/>
  <c r="P12" i="17" s="1"/>
  <c r="AM10" i="17"/>
  <c r="AE10" i="17"/>
  <c r="W10" i="17"/>
  <c r="AM11" i="17"/>
  <c r="AM12" i="17" s="1"/>
  <c r="AJ11" i="17"/>
  <c r="AJ12" i="17" s="1"/>
  <c r="AB11" i="17"/>
  <c r="AB12" i="17" s="1"/>
  <c r="T11" i="17"/>
  <c r="T12" i="17" s="1"/>
  <c r="AQ10" i="17"/>
  <c r="AI10" i="17"/>
  <c r="AA10" i="17"/>
  <c r="S10" i="17"/>
  <c r="Z11" i="17"/>
  <c r="Z12" i="17" s="1"/>
  <c r="AO10" i="17"/>
  <c r="AO11" i="17"/>
  <c r="AO12" i="17" s="1"/>
  <c r="Y11" i="17"/>
  <c r="Y12" i="17" s="1"/>
  <c r="AN10" i="17"/>
  <c r="X10" i="17"/>
  <c r="AQ11" i="17"/>
  <c r="AQ12" i="17" s="1"/>
  <c r="AI11" i="17"/>
  <c r="AI12" i="17" s="1"/>
  <c r="AA11" i="17"/>
  <c r="AA12" i="17" s="1"/>
  <c r="S11" i="17"/>
  <c r="S12" i="17" s="1"/>
  <c r="AP10" i="17"/>
  <c r="AH10" i="17"/>
  <c r="Z10" i="17"/>
  <c r="R10" i="17"/>
  <c r="AP11" i="17"/>
  <c r="AP12" i="17" s="1"/>
  <c r="R11" i="17"/>
  <c r="R12" i="17" s="1"/>
  <c r="AG10" i="17"/>
  <c r="Q10" i="17"/>
  <c r="AD10" i="17"/>
  <c r="V11" i="17"/>
  <c r="V12" i="17" s="1"/>
  <c r="V10" i="17"/>
  <c r="AZ6" i="17"/>
  <c r="AJ10" i="17"/>
  <c r="W11" i="17"/>
  <c r="W12" i="17" s="1"/>
  <c r="L127" i="17"/>
  <c r="I127" i="17"/>
  <c r="AB10" i="17"/>
  <c r="AL11" i="17"/>
  <c r="AL12" i="17" s="1"/>
  <c r="AK10" i="17"/>
  <c r="AC11" i="17"/>
  <c r="AC12" i="17" s="1"/>
  <c r="T10" i="17"/>
  <c r="AL10" i="17"/>
  <c r="AD11" i="17"/>
  <c r="AD12" i="17" s="1"/>
  <c r="W45" i="13" l="1"/>
  <c r="W44" i="13"/>
  <c r="R44" i="13"/>
  <c r="AE40" i="13"/>
  <c r="R50" i="13" s="1"/>
  <c r="AA40" i="13"/>
  <c r="R45" i="13" s="1"/>
  <c r="AB45" i="13" s="1"/>
  <c r="W50" i="13" s="1"/>
  <c r="Y40" i="13"/>
  <c r="V39" i="13"/>
  <c r="T39" i="13"/>
  <c r="V38" i="13"/>
  <c r="T38" i="13"/>
  <c r="J38" i="13"/>
  <c r="H38" i="13"/>
  <c r="F38" i="13"/>
  <c r="V37" i="13"/>
  <c r="T37" i="13"/>
  <c r="L37" i="13"/>
  <c r="L38" i="13" s="1"/>
  <c r="L40" i="13" s="1"/>
  <c r="C45" i="13" s="1"/>
  <c r="V36" i="13"/>
  <c r="V40" i="13" s="1"/>
  <c r="T36" i="13"/>
  <c r="T40" i="13" s="1"/>
  <c r="L36" i="13"/>
  <c r="J35" i="13"/>
  <c r="H35" i="13"/>
  <c r="F35" i="13"/>
  <c r="AU30" i="13"/>
  <c r="AW30" i="13" s="1"/>
  <c r="AW29" i="13"/>
  <c r="AU29" i="13"/>
  <c r="AU28" i="13"/>
  <c r="AW28" i="13" s="1"/>
  <c r="AU27" i="13"/>
  <c r="AW27" i="13" s="1"/>
  <c r="AU26" i="13"/>
  <c r="AW26" i="13" s="1"/>
  <c r="AU25" i="13"/>
  <c r="AW25" i="13" s="1"/>
  <c r="AU24" i="13"/>
  <c r="AW24" i="13" s="1"/>
  <c r="AU23" i="13"/>
  <c r="AW23" i="13" s="1"/>
  <c r="AU22" i="13"/>
  <c r="AW22" i="13" s="1"/>
  <c r="AW21" i="13"/>
  <c r="AU21" i="13"/>
  <c r="AU20" i="13"/>
  <c r="AW20" i="13" s="1"/>
  <c r="AU19" i="13"/>
  <c r="AW19" i="13" s="1"/>
  <c r="AU18" i="13"/>
  <c r="AW18" i="13" s="1"/>
  <c r="AU17" i="13"/>
  <c r="AW17" i="13" s="1"/>
  <c r="AU16" i="13"/>
  <c r="AW16" i="13" s="1"/>
  <c r="AU15" i="13"/>
  <c r="AW15" i="13" s="1"/>
  <c r="AU14" i="13"/>
  <c r="AW14" i="13" s="1"/>
  <c r="B14" i="13"/>
  <c r="B15" i="13" s="1"/>
  <c r="B16" i="13" s="1"/>
  <c r="B17" i="13" s="1"/>
  <c r="B18" i="13" s="1"/>
  <c r="B19" i="13" s="1"/>
  <c r="B20" i="13" s="1"/>
  <c r="B21" i="13" s="1"/>
  <c r="B22" i="13" s="1"/>
  <c r="B23" i="13" s="1"/>
  <c r="B24" i="13" s="1"/>
  <c r="B25" i="13" s="1"/>
  <c r="B26" i="13" s="1"/>
  <c r="B27" i="13" s="1"/>
  <c r="B28" i="13" s="1"/>
  <c r="B29" i="13" s="1"/>
  <c r="B30" i="13" s="1"/>
  <c r="AW13" i="13"/>
  <c r="AU13" i="13"/>
  <c r="AP12" i="13"/>
  <c r="AO12" i="13"/>
  <c r="AN12" i="13"/>
  <c r="AH12" i="13"/>
  <c r="AG12" i="13"/>
  <c r="AF12" i="13"/>
  <c r="Z12" i="13"/>
  <c r="Y12" i="13"/>
  <c r="X12" i="13"/>
  <c r="R12" i="13"/>
  <c r="Q12" i="13"/>
  <c r="P12" i="13"/>
  <c r="AP11" i="13"/>
  <c r="AO11" i="13"/>
  <c r="AN11" i="13"/>
  <c r="AM11" i="13"/>
  <c r="AM12" i="13" s="1"/>
  <c r="AH11" i="13"/>
  <c r="AG11" i="13"/>
  <c r="AF11" i="13"/>
  <c r="AE11" i="13"/>
  <c r="AE12" i="13" s="1"/>
  <c r="Z11" i="13"/>
  <c r="Y11" i="13"/>
  <c r="X11" i="13"/>
  <c r="W11" i="13"/>
  <c r="W12" i="13" s="1"/>
  <c r="R11" i="13"/>
  <c r="Q11" i="13"/>
  <c r="P11" i="13"/>
  <c r="AT10" i="13"/>
  <c r="AT11" i="13" s="1"/>
  <c r="AT12" i="13" s="1"/>
  <c r="AS10" i="13"/>
  <c r="AS11" i="13" s="1"/>
  <c r="AS12" i="13" s="1"/>
  <c r="AR10" i="13"/>
  <c r="AR11" i="13" s="1"/>
  <c r="AR12" i="13" s="1"/>
  <c r="AO10" i="13"/>
  <c r="AN10" i="13"/>
  <c r="AM10" i="13"/>
  <c r="AL10" i="13"/>
  <c r="AG10" i="13"/>
  <c r="AF10" i="13"/>
  <c r="AE10" i="13"/>
  <c r="AD10" i="13"/>
  <c r="Y10" i="13"/>
  <c r="X10" i="13"/>
  <c r="W10" i="13"/>
  <c r="V10" i="13"/>
  <c r="Q10" i="13"/>
  <c r="P10" i="13"/>
  <c r="AU8" i="13"/>
  <c r="AZ6" i="13"/>
  <c r="X2" i="13"/>
  <c r="AJ11" i="13" s="1"/>
  <c r="AJ12" i="13" s="1"/>
  <c r="L45" i="13" l="1"/>
  <c r="I45" i="13"/>
  <c r="AB50" i="13"/>
  <c r="R10" i="13"/>
  <c r="Z10" i="13"/>
  <c r="AH10" i="13"/>
  <c r="AP10" i="13"/>
  <c r="S11" i="13"/>
  <c r="S12" i="13" s="1"/>
  <c r="AA11" i="13"/>
  <c r="AA12" i="13" s="1"/>
  <c r="AI11" i="13"/>
  <c r="AI12" i="13" s="1"/>
  <c r="AQ11" i="13"/>
  <c r="AQ12" i="13" s="1"/>
  <c r="T10" i="13"/>
  <c r="AB10" i="13"/>
  <c r="AJ10" i="13"/>
  <c r="U11" i="13"/>
  <c r="U12" i="13" s="1"/>
  <c r="AC11" i="13"/>
  <c r="AC12" i="13" s="1"/>
  <c r="AK11" i="13"/>
  <c r="AK12" i="13" s="1"/>
  <c r="U10" i="13"/>
  <c r="AC10" i="13"/>
  <c r="AK10" i="13"/>
  <c r="V11" i="13"/>
  <c r="V12" i="13" s="1"/>
  <c r="AD11" i="13"/>
  <c r="AD12" i="13" s="1"/>
  <c r="AL11" i="13"/>
  <c r="AL12" i="13" s="1"/>
  <c r="S10" i="13"/>
  <c r="AA10" i="13"/>
  <c r="AI10" i="13"/>
  <c r="AQ10" i="13"/>
  <c r="T11" i="13"/>
  <c r="T12" i="13" s="1"/>
  <c r="AB11" i="13"/>
  <c r="AB12" i="13" s="1"/>
</calcChain>
</file>

<file path=xl/sharedStrings.xml><?xml version="1.0" encoding="utf-8"?>
<sst xmlns="http://schemas.openxmlformats.org/spreadsheetml/2006/main" count="708" uniqueCount="306">
  <si>
    <t>Email</t>
    <phoneticPr fontId="4"/>
  </si>
  <si>
    <t>同一敷地内の他の事業所又は施設の従業者との兼務（兼務の場合記入）</t>
    <phoneticPr fontId="4"/>
  </si>
  <si>
    <t>訪問介護員等との兼務の有無</t>
    <rPh sb="8" eb="10">
      <t>ケンム</t>
    </rPh>
    <phoneticPr fontId="4"/>
  </si>
  <si>
    <t>備考</t>
    <rPh sb="0" eb="2">
      <t>ビコウ</t>
    </rPh>
    <phoneticPr fontId="4"/>
  </si>
  <si>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</si>
  <si>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4"/>
  </si>
  <si>
    <t>平面図</t>
    <rPh sb="0" eb="3">
      <t>ヘイメンズ</t>
    </rPh>
    <phoneticPr fontId="4"/>
  </si>
  <si>
    <t>（郵便番号</t>
    <phoneticPr fontId="4"/>
  </si>
  <si>
    <t>-</t>
    <phoneticPr fontId="4"/>
  </si>
  <si>
    <t>）</t>
    <phoneticPr fontId="4"/>
  </si>
  <si>
    <t>事 業 所</t>
  </si>
  <si>
    <t>フリガナ</t>
    <phoneticPr fontId="4"/>
  </si>
  <si>
    <t>名称</t>
    <rPh sb="0" eb="2">
      <t>メイショウ</t>
    </rPh>
    <phoneticPr fontId="4"/>
  </si>
  <si>
    <t>名　　称</t>
    <rPh sb="0" eb="1">
      <t>メイ</t>
    </rPh>
    <rPh sb="3" eb="4">
      <t>ショウ</t>
    </rPh>
    <phoneticPr fontId="4"/>
  </si>
  <si>
    <t>所在地</t>
    <rPh sb="0" eb="3">
      <t>ショザイチ</t>
    </rPh>
    <phoneticPr fontId="4"/>
  </si>
  <si>
    <t>連絡先</t>
    <rPh sb="0" eb="2">
      <t>レンラク</t>
    </rPh>
    <rPh sb="2" eb="3">
      <t>サキ</t>
    </rPh>
    <phoneticPr fontId="4"/>
  </si>
  <si>
    <t>ＦＡＸ番号</t>
  </si>
  <si>
    <t>管 理 者</t>
  </si>
  <si>
    <t>住所</t>
    <rPh sb="0" eb="2">
      <t>ジュウショ</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</si>
  <si>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</si>
  <si>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</si>
  <si>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</si>
  <si>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</si>
  <si>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</si>
  <si>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</si>
  <si>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</si>
  <si>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</si>
  <si>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</si>
  <si>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</si>
  <si>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</si>
  <si>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</si>
  <si>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事 業 所</t>
    <phoneticPr fontId="4"/>
  </si>
  <si>
    <t>利用者の推定数（人）</t>
    <phoneticPr fontId="4"/>
  </si>
  <si>
    <t>氏    名</t>
    <phoneticPr fontId="4"/>
  </si>
  <si>
    <t>生年月日</t>
    <phoneticPr fontId="4"/>
  </si>
  <si>
    <t>（訪問型サービス事業を事業所所在地以外の場所で一部実施する場合）</t>
    <rPh sb="3" eb="4">
      <t>ガタ</t>
    </rPh>
    <rPh sb="8" eb="10">
      <t>ジギョウ</t>
    </rPh>
    <phoneticPr fontId="4"/>
  </si>
  <si>
    <t>付表１ 訪問型サービス事業所の指定に係る記載事項</t>
    <rPh sb="6" eb="7">
      <t>ガタ</t>
    </rPh>
    <rPh sb="11" eb="14">
      <t>ジギョウショ</t>
    </rPh>
    <phoneticPr fontId="4"/>
  </si>
  <si>
    <t>■複数事業所</t>
    <rPh sb="1" eb="3">
      <t>フクスウ</t>
    </rPh>
    <rPh sb="3" eb="6">
      <t>ジギョウショ</t>
    </rPh>
    <phoneticPr fontId="4"/>
  </si>
  <si>
    <t>■サービス提供責任者</t>
    <rPh sb="5" eb="7">
      <t>テイキョウ</t>
    </rPh>
    <rPh sb="7" eb="10">
      <t>セキニンシャ</t>
    </rPh>
    <phoneticPr fontId="4"/>
  </si>
  <si>
    <t>（内線）</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</si>
  <si>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</si>
  <si>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</si>
  <si>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</si>
  <si>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</si>
  <si>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</si>
  <si>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</si>
  <si>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</si>
  <si>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</si>
  <si>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介護予防訪問介護相当サービス</t>
  </si>
  <si>
    <t>緩和した基準による訪問型サービス</t>
    <phoneticPr fontId="4"/>
  </si>
  <si>
    <t>定率</t>
    <phoneticPr fontId="4"/>
  </si>
  <si>
    <t>定額</t>
    <rPh sb="1" eb="2">
      <t>ガク</t>
    </rPh>
    <phoneticPr fontId="4"/>
  </si>
  <si>
    <t>（参考）付表１ 訪問型サービス事業所の指定に係る記載事項記入欄不足時の資料</t>
    <rPh sb="10" eb="11">
      <t>ガタ</t>
    </rPh>
    <rPh sb="15" eb="18">
      <t>ジギョウショ</t>
    </rPh>
    <phoneticPr fontId="4"/>
  </si>
  <si>
    <t xml:space="preserve"> </t>
    <phoneticPr fontId="4"/>
  </si>
  <si>
    <r>
      <t>サービス種類</t>
    </r>
    <r>
      <rPr>
        <sz val="9"/>
        <rFont val="ＭＳ Ｐゴシック"/>
        <family val="3"/>
        <charset val="128"/>
        <scheme val="major"/>
      </rPr>
      <t>（該当に〇）</t>
    </r>
    <rPh sb="4" eb="6">
      <t>シュルイ</t>
    </rPh>
    <rPh sb="7" eb="9">
      <t>ガイトウ</t>
    </rPh>
    <phoneticPr fontId="4"/>
  </si>
  <si>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</si>
  <si>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</si>
  <si>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従業者の勤務の体制及び勤務形態一覧表</t>
    <phoneticPr fontId="15"/>
  </si>
  <si>
    <t>サービス種別</t>
    <rPh sb="4" eb="6">
      <t>シュベツ</t>
    </rPh>
    <phoneticPr fontId="15"/>
  </si>
  <si>
    <t>(</t>
    <phoneticPr fontId="15"/>
  </si>
  <si>
    <t>介護予防訪問介護相当サービス</t>
    <rPh sb="0" eb="2">
      <t>カイゴ</t>
    </rPh>
    <rPh sb="2" eb="4">
      <t>ヨボウ</t>
    </rPh>
    <rPh sb="4" eb="6">
      <t>ホウモン</t>
    </rPh>
    <rPh sb="6" eb="8">
      <t>カイゴ</t>
    </rPh>
    <rPh sb="8" eb="10">
      <t>ソウトウ</t>
    </rPh>
    <phoneticPr fontId="15"/>
  </si>
  <si>
    <t>）</t>
    <phoneticPr fontId="15"/>
  </si>
  <si>
    <t>令和</t>
    <rPh sb="0" eb="2">
      <t>レイワ</t>
    </rPh>
    <phoneticPr fontId="15"/>
  </si>
  <si>
    <t>)</t>
    <phoneticPr fontId="15"/>
  </si>
  <si>
    <t>年</t>
    <rPh sb="0" eb="1">
      <t>ネン</t>
    </rPh>
    <phoneticPr fontId="4"/>
  </si>
  <si>
    <t>年</t>
    <rPh sb="0" eb="1">
      <t>ネン</t>
    </rPh>
    <phoneticPr fontId="15"/>
  </si>
  <si>
    <t>月</t>
    <rPh sb="0" eb="1">
      <t>ゲツ</t>
    </rPh>
    <phoneticPr fontId="4"/>
  </si>
  <si>
    <t>月</t>
    <rPh sb="0" eb="1">
      <t>ゲツ</t>
    </rPh>
    <phoneticPr fontId="15"/>
  </si>
  <si>
    <t>事業所名</t>
    <rPh sb="0" eb="3">
      <t>ジギョウショ</t>
    </rPh>
    <rPh sb="3" eb="4">
      <t>メイ</t>
    </rPh>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</si>
  <si>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</si>
  <si>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</si>
  <si>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</si>
  <si>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</si>
  <si>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</si>
  <si>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</si>
  <si>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</si>
  <si>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</si>
  <si>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4"/>
  </si>
  <si>
    <t>日</t>
    <rPh sb="0" eb="1">
      <t>ニチ</t>
    </rPh>
    <phoneticPr fontId="15"/>
  </si>
  <si>
    <t>No</t>
    <phoneticPr fontId="15"/>
  </si>
  <si>
    <t>(4) 
職種</t>
    <phoneticPr fontId="4"/>
  </si>
  <si>
    <t>(5)
勤務
形態</t>
    <phoneticPr fontId="4"/>
  </si>
  <si>
    <t>(6)
資格</t>
    <rPh sb="4" eb="6">
      <t>シカク</t>
    </rPh>
    <phoneticPr fontId="15"/>
  </si>
  <si>
    <t>(7) 氏　名</t>
    <phoneticPr fontId="4"/>
  </si>
  <si>
    <t>(8)</t>
    <phoneticPr fontId="15"/>
  </si>
  <si>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</si>
  <si>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</si>
  <si>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</si>
  <si>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</si>
  <si>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</si>
  <si>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</si>
  <si>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</si>
  <si>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※介護予防訪問介護相当サービスの場合</t>
    <rPh sb="16" eb="18">
      <t>バアイ</t>
    </rPh>
    <phoneticPr fontId="15"/>
  </si>
  <si>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5"/>
  </si>
  <si>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5"/>
  </si>
  <si>
    <t>（勤務形態の記号）</t>
    <rPh sb="1" eb="3">
      <t>キンム</t>
    </rPh>
    <rPh sb="3" eb="5">
      <t>ケイタイ</t>
    </rPh>
    <rPh sb="6" eb="8">
      <t>キゴウ</t>
    </rPh>
    <phoneticPr fontId="15"/>
  </si>
  <si>
    <t>(新規申請の場合は推定数）</t>
    <rPh sb="1" eb="3">
      <t>シンキ</t>
    </rPh>
    <rPh sb="3" eb="5">
      <t>シンセイ</t>
    </rPh>
    <rPh sb="6" eb="8">
      <t>バアイ</t>
    </rPh>
    <rPh sb="9" eb="12">
      <t>スイテイスウ</t>
    </rPh>
    <phoneticPr fontId="15"/>
  </si>
  <si>
    <t>（人）</t>
    <rPh sb="1" eb="2">
      <t>ニン</t>
    </rPh>
    <phoneticPr fontId="15"/>
  </si>
  <si>
    <t>勤務形態</t>
    <rPh sb="0" eb="2">
      <t>キンム</t>
    </rPh>
    <rPh sb="2" eb="4">
      <t>ケイタイ</t>
    </rPh>
    <phoneticPr fontId="15"/>
  </si>
  <si>
    <t>勤務時間数合計</t>
    <rPh sb="0" eb="2">
      <t>キンム</t>
    </rPh>
    <rPh sb="2" eb="5">
      <t>ジカンスウ</t>
    </rPh>
    <rPh sb="5" eb="7">
      <t>ゴウケイ</t>
    </rPh>
    <phoneticPr fontId="15"/>
  </si>
  <si>
    <t>常勤換算の対象時間数</t>
    <rPh sb="0" eb="2">
      <t>ジョウキン</t>
    </rPh>
    <rPh sb="2" eb="4">
      <t>カンサン</t>
    </rPh>
    <rPh sb="5" eb="7">
      <t>タイショウ</t>
    </rPh>
    <rPh sb="7" eb="9">
      <t>ジカン</t>
    </rPh>
    <rPh sb="9" eb="10">
      <t>スウ</t>
    </rPh>
    <phoneticPr fontId="15"/>
  </si>
  <si>
    <t>常勤換算方法対象外の</t>
    <rPh sb="0" eb="2">
      <t>ジョウキン</t>
    </rPh>
    <rPh sb="2" eb="4">
      <t>カンサン</t>
    </rPh>
    <rPh sb="4" eb="6">
      <t>ホウホウ</t>
    </rPh>
    <rPh sb="6" eb="9">
      <t>タイショウガイ</t>
    </rPh>
    <phoneticPr fontId="15"/>
  </si>
  <si>
    <t>記号</t>
    <rPh sb="0" eb="2">
      <t>キゴウ</t>
    </rPh>
    <phoneticPr fontId="15"/>
  </si>
  <si>
    <t>区分</t>
    <rPh sb="0" eb="2">
      <t>クブン</t>
    </rPh>
    <phoneticPr fontId="15"/>
  </si>
  <si>
    <t>合計</t>
    <rPh sb="0" eb="2">
      <t>ゴウケイ</t>
    </rPh>
    <phoneticPr fontId="15"/>
  </si>
  <si>
    <t>当月合計</t>
    <rPh sb="0" eb="2">
      <t>トウゲツ</t>
    </rPh>
    <rPh sb="2" eb="4">
      <t>ゴウケイ</t>
    </rPh>
    <phoneticPr fontId="15"/>
  </si>
  <si>
    <t>週平均</t>
    <rPh sb="0" eb="3">
      <t>シュウヘイキン</t>
    </rPh>
    <phoneticPr fontId="15"/>
  </si>
  <si>
    <t>常勤の従業者の人数</t>
    <rPh sb="0" eb="2">
      <t>ジョウキン</t>
    </rPh>
    <rPh sb="3" eb="6">
      <t>ジュウギョウシャ</t>
    </rPh>
    <rPh sb="7" eb="9">
      <t>ニンズウ</t>
    </rPh>
    <phoneticPr fontId="15"/>
  </si>
  <si>
    <t>A</t>
    <phoneticPr fontId="15"/>
  </si>
  <si>
    <t>常勤で専従</t>
    <rPh sb="0" eb="2">
      <t>ジョウキン</t>
    </rPh>
    <rPh sb="3" eb="5">
      <t>センジュウ</t>
    </rPh>
    <phoneticPr fontId="15"/>
  </si>
  <si>
    <t>要介護者</t>
    <rPh sb="0" eb="1">
      <t>ヨウ</t>
    </rPh>
    <rPh sb="1" eb="3">
      <t>カイゴ</t>
    </rPh>
    <rPh sb="3" eb="4">
      <t>シャ</t>
    </rPh>
    <phoneticPr fontId="15"/>
  </si>
  <si>
    <t>B</t>
    <phoneticPr fontId="15"/>
  </si>
  <si>
    <t>常勤で兼務</t>
    <rPh sb="0" eb="2">
      <t>ジョウキン</t>
    </rPh>
    <rPh sb="3" eb="5">
      <t>ケンム</t>
    </rPh>
    <phoneticPr fontId="15"/>
  </si>
  <si>
    <t>要支援者等</t>
    <rPh sb="0" eb="3">
      <t>ヨウシエン</t>
    </rPh>
    <rPh sb="3" eb="4">
      <t>シャ</t>
    </rPh>
    <rPh sb="4" eb="5">
      <t>トウ</t>
    </rPh>
    <phoneticPr fontId="15"/>
  </si>
  <si>
    <t>C</t>
    <phoneticPr fontId="15"/>
  </si>
  <si>
    <t>非常勤で専従</t>
    <rPh sb="0" eb="3">
      <t>ヒジョウキン</t>
    </rPh>
    <rPh sb="4" eb="6">
      <t>センジュウ</t>
    </rPh>
    <phoneticPr fontId="15"/>
  </si>
  <si>
    <t>-</t>
    <phoneticPr fontId="15"/>
  </si>
  <si>
    <t>D</t>
    <phoneticPr fontId="15"/>
  </si>
  <si>
    <t>非常勤で兼務</t>
    <rPh sb="0" eb="3">
      <t>ヒジョウキン</t>
    </rPh>
    <rPh sb="4" eb="6">
      <t>ケンム</t>
    </rPh>
    <phoneticPr fontId="15"/>
  </si>
  <si>
    <t>（平均利用者数）</t>
    <rPh sb="1" eb="3">
      <t>ヘイキン</t>
    </rPh>
    <rPh sb="3" eb="6">
      <t>リヨウシャ</t>
    </rPh>
    <rPh sb="6" eb="7">
      <t>スウ</t>
    </rPh>
    <phoneticPr fontId="15"/>
  </si>
  <si>
    <t>■ 常勤換算方法による人数</t>
    <rPh sb="2" eb="4">
      <t>ジョウキン</t>
    </rPh>
    <rPh sb="4" eb="6">
      <t>カンサン</t>
    </rPh>
    <rPh sb="6" eb="8">
      <t>ホウホウ</t>
    </rPh>
    <rPh sb="11" eb="13">
      <t>ニンズウ</t>
    </rPh>
    <phoneticPr fontId="15"/>
  </si>
  <si>
    <t>基準：</t>
    <rPh sb="0" eb="2">
      <t>キジュン</t>
    </rPh>
    <phoneticPr fontId="15"/>
  </si>
  <si>
    <t>週</t>
  </si>
  <si>
    <t>サービス提供責任者</t>
    <phoneticPr fontId="15"/>
  </si>
  <si>
    <t>常勤換算の</t>
    <rPh sb="0" eb="2">
      <t>ジョウキン</t>
    </rPh>
    <rPh sb="2" eb="4">
      <t>カンサン</t>
    </rPh>
    <phoneticPr fontId="15"/>
  </si>
  <si>
    <t>常勤の従業者が</t>
    <rPh sb="0" eb="2">
      <t>ジョウキン</t>
    </rPh>
    <rPh sb="3" eb="6">
      <t>ジュウギョウシャ</t>
    </rPh>
    <phoneticPr fontId="15"/>
  </si>
  <si>
    <t>平均利用者数</t>
    <rPh sb="0" eb="2">
      <t>ヘイキン</t>
    </rPh>
    <rPh sb="2" eb="5">
      <t>リヨウシャ</t>
    </rPh>
    <rPh sb="5" eb="6">
      <t>スウ</t>
    </rPh>
    <phoneticPr fontId="15"/>
  </si>
  <si>
    <t>（※）</t>
    <phoneticPr fontId="15"/>
  </si>
  <si>
    <t>の必要配置人数</t>
    <rPh sb="1" eb="3">
      <t>ヒツヨウ</t>
    </rPh>
    <rPh sb="3" eb="5">
      <t>ハイチ</t>
    </rPh>
    <rPh sb="5" eb="7">
      <t>ニンズウ</t>
    </rPh>
    <phoneticPr fontId="15"/>
  </si>
  <si>
    <t>常勤換算後の人数</t>
    <rPh sb="0" eb="2">
      <t>ジョウキン</t>
    </rPh>
    <rPh sb="2" eb="4">
      <t>カンサン</t>
    </rPh>
    <rPh sb="4" eb="5">
      <t>ゴ</t>
    </rPh>
    <rPh sb="6" eb="8">
      <t>ニンズウ</t>
    </rPh>
    <phoneticPr fontId="15"/>
  </si>
  <si>
    <t>÷</t>
    <phoneticPr fontId="15"/>
  </si>
  <si>
    <t>＝</t>
    <phoneticPr fontId="15"/>
  </si>
  <si>
    <t>⇒</t>
    <phoneticPr fontId="15"/>
  </si>
  <si>
    <t>（小数点第1位に切り上げ）</t>
    <rPh sb="1" eb="4">
      <t>ショウスウテン</t>
    </rPh>
    <rPh sb="4" eb="5">
      <t>ダイ</t>
    </rPh>
    <rPh sb="6" eb="7">
      <t>イ</t>
    </rPh>
    <rPh sb="8" eb="9">
      <t>キ</t>
    </rPh>
    <rPh sb="10" eb="11">
      <t>ア</t>
    </rPh>
    <phoneticPr fontId="15"/>
  </si>
  <si>
    <t>（小数点第2位以下切り捨て）</t>
    <rPh sb="1" eb="4">
      <t>ショウスウテン</t>
    </rPh>
    <rPh sb="4" eb="5">
      <t>ダイ</t>
    </rPh>
    <rPh sb="6" eb="7">
      <t>イ</t>
    </rPh>
    <rPh sb="7" eb="9">
      <t>イカ</t>
    </rPh>
    <rPh sb="9" eb="10">
      <t>キ</t>
    </rPh>
    <rPh sb="11" eb="12">
      <t>ス</t>
    </rPh>
    <phoneticPr fontId="15"/>
  </si>
  <si>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5"/>
  </si>
  <si>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5"/>
  </si>
  <si>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</si>
  <si>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5"/>
  </si>
  <si>
    <t>常勤の従業者の人数</t>
  </si>
  <si>
    <t>常勤換算方法による人数</t>
    <rPh sb="0" eb="2">
      <t>ジョウキン</t>
    </rPh>
    <rPh sb="2" eb="4">
      <t>カンサン</t>
    </rPh>
    <rPh sb="4" eb="6">
      <t>ホウホウ</t>
    </rPh>
    <rPh sb="9" eb="11">
      <t>ニンズウ</t>
    </rPh>
    <phoneticPr fontId="15"/>
  </si>
  <si>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5"/>
  </si>
  <si>
    <t>＋</t>
    <phoneticPr fontId="1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</si>
  <si>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5"/>
  </si>
  <si>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</si>
  <si>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</si>
  <si>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</si>
  <si>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</si>
  <si>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</si>
  <si>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</si>
  <si>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</si>
  <si>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</si>
  <si>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</si>
  <si>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</si>
  <si>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</si>
  <si>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</si>
  <si>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</si>
  <si>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</si>
  <si>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</si>
  <si>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</si>
  <si>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</si>
  <si>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</si>
  <si>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</si>
  <si>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</si>
  <si>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</si>
  <si>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</si>
  <si>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</si>
  <si>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</si>
  <si>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</si>
  <si>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</si>
  <si>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</si>
  <si>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誓　約　書</t>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</si>
  <si>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</si>
  <si>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</si>
  <si>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</si>
  <si>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</si>
  <si>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</si>
  <si>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</si>
  <si>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</si>
  <si>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</si>
  <si>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</si>
  <si>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</si>
  <si>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</si>
  <si>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</si>
  <si>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</si>
  <si>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</si>
  <si>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</si>
  <si>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</si>
  <si>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</si>
  <si>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（標準様式１）</t>
    <rPh sb="1" eb="3">
      <t>ヒョウジュン</t>
    </rPh>
    <rPh sb="3" eb="5">
      <t>ヨウシキ</t>
    </rPh>
    <phoneticPr fontId="4"/>
  </si>
  <si>
    <t>（標準様式２）</t>
    <rPh sb="1" eb="3">
      <t>ヒョウジュン</t>
    </rPh>
    <rPh sb="3" eb="5">
      <t>ヨウシキ</t>
    </rPh>
    <phoneticPr fontId="4"/>
  </si>
  <si>
    <t>（標準様式４）</t>
    <rPh sb="1" eb="3">
      <t>ヒョウジュン</t>
    </rPh>
    <phoneticPr fontId="4"/>
  </si>
  <si>
    <t>（標準様式５）</t>
    <rPh sb="1" eb="3">
      <t>ヒョウジュン</t>
    </rPh>
    <rPh sb="3" eb="5">
      <t>ヨウシキ</t>
    </rPh>
    <phoneticPr fontId="4"/>
  </si>
  <si>
    <t>≪提出不要≫</t>
    <rPh sb="1" eb="3">
      <t>テイシュツ</t>
    </rPh>
    <rPh sb="3" eb="5">
      <t>フヨウ</t>
    </rPh>
    <phoneticPr fontId="15"/>
  </si>
  <si>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</si>
  <si>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15"/>
  </si>
  <si>
    <t>下記の記入方法に従って、入力してください。</t>
    <rPh sb="0" eb="2">
      <t>カキ</t>
    </rPh>
    <rPh sb="3" eb="5">
      <t>キニュウ</t>
    </rPh>
    <rPh sb="5" eb="7">
      <t>ホウホウ</t>
    </rPh>
    <rPh sb="8" eb="9">
      <t>シタガ</t>
    </rPh>
    <rPh sb="12" eb="14">
      <t>ニュウリョク</t>
    </rPh>
    <phoneticPr fontId="15"/>
  </si>
  <si>
    <t>・・・プルダウンから選択して入力する必要がある箇所です。</t>
    <rPh sb="10" eb="12">
      <t>センタク</t>
    </rPh>
    <rPh sb="14" eb="16">
      <t>ニュウリョク</t>
    </rPh>
    <rPh sb="18" eb="20">
      <t>ヒツヨウ</t>
    </rPh>
    <rPh sb="23" eb="25">
      <t>カショ</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</si>
  <si>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</si>
  <si>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</si>
  <si>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</si>
  <si>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</si>
  <si>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</si>
  <si>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</si>
  <si>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</si>
  <si>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管理者</t>
    <rPh sb="0" eb="3">
      <t>カンリシャ</t>
    </rPh>
    <phoneticPr fontId="15"/>
  </si>
  <si>
    <t>サービス提供責任者</t>
    <rPh sb="4" eb="6">
      <t>テイキョウ</t>
    </rPh>
    <rPh sb="6" eb="9">
      <t>セキニンシャ</t>
    </rPh>
    <phoneticPr fontId="15"/>
  </si>
  <si>
    <t>訪問介護員</t>
    <rPh sb="0" eb="2">
      <t>ホウモン</t>
    </rPh>
    <rPh sb="2" eb="4">
      <t>カイゴ</t>
    </rPh>
    <rPh sb="4" eb="5">
      <t>イン</t>
    </rPh>
    <phoneticPr fontId="15"/>
  </si>
  <si>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</si>
  <si>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</si>
  <si>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</si>
  <si>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</si>
  <si>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</si>
  <si>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</si>
  <si>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</si>
  <si>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</si>
  <si>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</si>
  <si>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(7) 従業者の氏名を記入してください。</t>
    <rPh sb="5" eb="8">
      <t>ジュウギョウシャ</t>
    </rPh>
    <rPh sb="9" eb="11">
      <t>シメイ</t>
    </rPh>
    <rPh sb="12" eb="14">
      <t>キニュウ</t>
    </rPh>
    <phoneticPr fontId="1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</si>
  <si>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5"/>
  </si>
  <si>
    <t>　　  ※ 指定基準の確認に際しては、４週分の入力で差し支えありません。</t>
    <phoneticPr fontId="1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</si>
  <si>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</si>
  <si>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</si>
  <si>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</si>
  <si>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</si>
  <si>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</si>
  <si>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</si>
  <si>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5"/>
  </si>
  <si>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5"/>
  </si>
  <si>
    <t>　　　　○ 常勤換算方法とは、非常勤の従業者について「事業所の従業者の勤務延時間数を当該事業所において常勤の従業者が勤務すべき時間数で除することにより、</t>
    <phoneticPr fontId="15"/>
  </si>
  <si>
    <t>　　　　　常勤の従業者の員数に換算する方法」であるため、常勤の従業者については常勤換算方法によらず、実人数で計算する。</t>
    <phoneticPr fontId="1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</si>
  <si>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5"/>
  </si>
  <si>
    <t>　　　　　手入力すること。</t>
    <phoneticPr fontId="1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</si>
  <si>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</si>
  <si>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</si>
  <si>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5"/>
  </si>
  <si>
    <t>１．サービス種別</t>
    <rPh sb="6" eb="8">
      <t>シュベツ</t>
    </rPh>
    <phoneticPr fontId="15"/>
  </si>
  <si>
    <t>サービス種別名</t>
    <rPh sb="4" eb="6">
      <t>シュベツ</t>
    </rPh>
    <rPh sb="6" eb="7">
      <t>メイ</t>
    </rPh>
    <phoneticPr fontId="15"/>
  </si>
  <si>
    <t>緩和した基準による訪問型サービス</t>
    <phoneticPr fontId="15"/>
  </si>
  <si>
    <t>２．職種名・資格名称</t>
    <rPh sb="2" eb="4">
      <t>ショクシュ</t>
    </rPh>
    <rPh sb="4" eb="5">
      <t>メイ</t>
    </rPh>
    <rPh sb="6" eb="8">
      <t>シカク</t>
    </rPh>
    <rPh sb="8" eb="10">
      <t>メイショウ</t>
    </rPh>
    <phoneticPr fontId="15"/>
  </si>
  <si>
    <t>訪問介護員</t>
    <rPh sb="0" eb="2">
      <t>ホウモン</t>
    </rPh>
    <rPh sb="2" eb="5">
      <t>カイゴイン</t>
    </rPh>
    <phoneticPr fontId="15"/>
  </si>
  <si>
    <t>ー</t>
    <phoneticPr fontId="15"/>
  </si>
  <si>
    <t>資格</t>
    <rPh sb="0" eb="2">
      <t>シカク</t>
    </rPh>
    <phoneticPr fontId="15"/>
  </si>
  <si>
    <t>介護福祉士</t>
    <rPh sb="0" eb="2">
      <t>カイゴ</t>
    </rPh>
    <rPh sb="2" eb="5">
      <t>フクシシ</t>
    </rPh>
    <phoneticPr fontId="15"/>
  </si>
  <si>
    <t>看護師</t>
    <phoneticPr fontId="15"/>
  </si>
  <si>
    <t>看護師</t>
    <rPh sb="0" eb="3">
      <t>カンゴシ</t>
    </rPh>
    <phoneticPr fontId="15"/>
  </si>
  <si>
    <t>准看護師</t>
    <phoneticPr fontId="15"/>
  </si>
  <si>
    <t>准看護師</t>
    <rPh sb="0" eb="4">
      <t>ジュンカンゴシ</t>
    </rPh>
    <phoneticPr fontId="15"/>
  </si>
  <si>
    <t>実務者研修修了者</t>
    <rPh sb="5" eb="7">
      <t>シュウリョウ</t>
    </rPh>
    <phoneticPr fontId="15"/>
  </si>
  <si>
    <t>実務者研修修了者</t>
    <rPh sb="0" eb="3">
      <t>ジツムシャ</t>
    </rPh>
    <rPh sb="3" eb="5">
      <t>ケンシュウ</t>
    </rPh>
    <rPh sb="5" eb="8">
      <t>シュウリョウシャ</t>
    </rPh>
    <phoneticPr fontId="15"/>
  </si>
  <si>
    <t>旧介護職員基礎研修課程修了者</t>
    <phoneticPr fontId="15"/>
  </si>
  <si>
    <t>介護職員初任者研修修了者</t>
    <rPh sb="0" eb="2">
      <t>カイゴ</t>
    </rPh>
    <rPh sb="2" eb="4">
      <t>ショクイン</t>
    </rPh>
    <rPh sb="4" eb="7">
      <t>ショニンシャ</t>
    </rPh>
    <rPh sb="7" eb="9">
      <t>ケンシュウ</t>
    </rPh>
    <rPh sb="9" eb="12">
      <t>シュウリョウシャ</t>
    </rPh>
    <phoneticPr fontId="15"/>
  </si>
  <si>
    <t>旧ホームヘルパー1級課程修了者</t>
    <rPh sb="0" eb="1">
      <t>キュウ</t>
    </rPh>
    <rPh sb="9" eb="10">
      <t>キュウ</t>
    </rPh>
    <rPh sb="10" eb="12">
      <t>カテイ</t>
    </rPh>
    <rPh sb="12" eb="15">
      <t>シュウリョウシャ</t>
    </rPh>
    <phoneticPr fontId="15"/>
  </si>
  <si>
    <t>生活援助従事者研修修了者</t>
    <rPh sb="0" eb="2">
      <t>セイカツ</t>
    </rPh>
    <rPh sb="2" eb="4">
      <t>エンジョ</t>
    </rPh>
    <rPh sb="4" eb="7">
      <t>ジュウジシャ</t>
    </rPh>
    <rPh sb="7" eb="9">
      <t>ケンシュウ</t>
    </rPh>
    <rPh sb="9" eb="12">
      <t>シュウリョウシャ</t>
    </rPh>
    <phoneticPr fontId="15"/>
  </si>
  <si>
    <t>共生型訪問介護のサービス提供責任者</t>
    <rPh sb="0" eb="2">
      <t>キョウセイ</t>
    </rPh>
    <rPh sb="2" eb="3">
      <t>ガタ</t>
    </rPh>
    <rPh sb="3" eb="5">
      <t>ホウモン</t>
    </rPh>
    <rPh sb="5" eb="7">
      <t>カイゴ</t>
    </rPh>
    <rPh sb="12" eb="14">
      <t>テイキョウ</t>
    </rPh>
    <rPh sb="14" eb="17">
      <t>セキニンシャ</t>
    </rPh>
    <phoneticPr fontId="1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</si>
  <si>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5"/>
  </si>
  <si>
    <t>旧ホームヘルパー2級課程修了者</t>
    <rPh sb="0" eb="1">
      <t>キュウ</t>
    </rPh>
    <rPh sb="9" eb="10">
      <t>キュウ</t>
    </rPh>
    <rPh sb="10" eb="12">
      <t>カテイ</t>
    </rPh>
    <rPh sb="12" eb="15">
      <t>シュウリョウシャ</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</si>
  <si>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</si>
  <si>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</si>
  <si>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12行目・・・「職種」</t>
    <rPh sb="3" eb="5">
      <t>ギョウメ</t>
    </rPh>
    <rPh sb="9" eb="11">
      <t>ショクシュ</t>
    </rPh>
    <phoneticPr fontId="15"/>
  </si>
  <si>
    <t>　C列・・・「管理者」</t>
    <rPh sb="2" eb="3">
      <t>レツ</t>
    </rPh>
    <rPh sb="7" eb="10">
      <t>カンリシャ</t>
    </rPh>
    <phoneticPr fontId="15"/>
  </si>
  <si>
    <t>　D列・・・「サービス提供責任者」</t>
    <rPh sb="2" eb="3">
      <t>レツ</t>
    </rPh>
    <rPh sb="11" eb="13">
      <t>テイキョウ</t>
    </rPh>
    <rPh sb="13" eb="16">
      <t>セキニンシャ</t>
    </rPh>
    <phoneticPr fontId="15"/>
  </si>
  <si>
    <t>　E列・・・「訪問介護員」</t>
    <rPh sb="2" eb="3">
      <t>レツ</t>
    </rPh>
    <rPh sb="7" eb="9">
      <t>ホウモン</t>
    </rPh>
    <rPh sb="9" eb="12">
      <t>カイゴイン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</si>
  <si>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</si>
  <si>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</si>
  <si>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</si>
  <si>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</si>
  <si>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</si>
  <si>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</si>
  <si>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</si>
  <si>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</si>
  <si>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A</t>
  </si>
  <si>
    <t>ー</t>
  </si>
  <si>
    <t>○○　○○</t>
    <phoneticPr fontId="15"/>
  </si>
  <si>
    <t>C</t>
  </si>
  <si>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</si>
  <si>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</si>
  <si>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</si>
  <si>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</si>
  <si>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</si>
  <si>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</si>
  <si>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15"/>
  </si>
  <si>
    <t>添付省略</t>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</si>
  <si>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</si>
  <si>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</si>
  <si>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</si>
  <si>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</si>
  <si>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</si>
  <si>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</si>
  <si>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</si>
  <si>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</si>
  <si>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</si>
  <si>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</si>
  <si>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</si>
  <si>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</si>
  <si>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</si>
  <si>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</si>
  <si>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</si>
  <si>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</si>
  <si>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</si>
  <si>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</si>
  <si>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</si>
  <si>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</si>
  <si>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資格証の写しも提出してください。</t>
    <phoneticPr fontId="4"/>
  </si>
  <si>
    <t>外観及び内部の様子がわかる写真も提出してください。</t>
    <phoneticPr fontId="4"/>
  </si>
  <si>
    <t>料金表も提出してください</t>
    <phoneticPr fontId="4"/>
  </si>
  <si>
    <t xml:space="preserve"> 訪問型サービス事業所の指定に係る記載事項　添付書類・チェックリスト</t>
    <rPh sb="1" eb="3">
      <t>ホウモン</t>
    </rPh>
    <rPh sb="3" eb="4">
      <t>ガタ</t>
    </rPh>
    <rPh sb="8" eb="11">
      <t>ジギョウショ</t>
    </rPh>
    <rPh sb="12" eb="14">
      <t>シテイ</t>
    </rPh>
    <rPh sb="15" eb="16">
      <t>カカ</t>
    </rPh>
    <rPh sb="17" eb="19">
      <t>キサイ</t>
    </rPh>
    <rPh sb="19" eb="21">
      <t>ジコウ</t>
    </rPh>
    <rPh sb="22" eb="24">
      <t>テンプ</t>
    </rPh>
    <rPh sb="24" eb="26">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</si>
</sst>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45"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sz val="10"/>
      <name val="ＭＳ Ｐゴシック"/>
      <family val="3"/>
      <charset val="128"/>
      <scheme val="major"/>
    </font>
    <font>
      <b/>
      <sz val="12"/>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1"/>
      <color rgb="FF00000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
      <b/>
      <sz val="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79">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9" fillId="0" borderId="0"/>
    <xf numFmtId="0" fontId="11" fillId="0" borderId="0"/>
    <xf numFmtId="0" fontId="13" fillId="0" borderId="0" applyBorder="0"/>
    <xf numFmtId="0" fontId="3" fillId="0" borderId="0">
      <alignment vertical="center"/>
    </xf>
    <xf numFmtId="38" fontId="3" fillId="0" borderId="0" applyFont="0" applyFill="0" applyBorder="0" applyAlignment="0" applyProtection="0">
      <alignment vertical="center"/>
    </xf>
    <xf numFmtId="0" fontId="11"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cellStyleXfs>
  <cellXfs count="798">
    <xf numFmtId="0" fontId="0" fillId="0" borderId="0" xfId="0" applyFill="1" applyBorder="1" applyAlignment="1">
      <alignment horizontal="left" vertical="top"/>
    </xf>
    <xf numFmtId="0" fontId="12" fillId="2" borderId="8" xfId="2" applyFont="1" applyFill="1" applyBorder="1" applyAlignment="1">
      <alignment vertical="center" wrapText="1"/>
    </xf>
    <xf numFmtId="0" fontId="6" fillId="2" borderId="0" xfId="0" applyFont="1" applyFill="1" applyBorder="1" applyAlignment="1">
      <alignment vertical="top"/>
    </xf>
    <xf numFmtId="0" fontId="6" fillId="2" borderId="0" xfId="0" applyFont="1" applyFill="1" applyBorder="1" applyAlignment="1">
      <alignment horizontal="left" vertical="center"/>
    </xf>
    <xf numFmtId="0" fontId="16" fillId="2" borderId="0" xfId="0" applyFont="1" applyFill="1" applyBorder="1" applyAlignment="1">
      <alignment horizontal="left" vertical="top"/>
    </xf>
    <xf numFmtId="0" fontId="16" fillId="2" borderId="25" xfId="0" applyFont="1" applyFill="1" applyBorder="1" applyAlignment="1">
      <alignment horizontal="left" vertical="center"/>
    </xf>
    <xf numFmtId="0" fontId="16" fillId="2" borderId="0" xfId="0" applyFont="1" applyFill="1" applyBorder="1" applyAlignment="1">
      <alignment vertical="center"/>
    </xf>
    <xf numFmtId="0" fontId="16" fillId="2" borderId="2"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26" xfId="0" applyFont="1" applyFill="1" applyBorder="1" applyAlignment="1">
      <alignment horizontal="left" vertical="center"/>
    </xf>
    <xf numFmtId="0" fontId="6" fillId="2" borderId="0" xfId="0" applyFont="1" applyFill="1" applyBorder="1" applyAlignment="1">
      <alignment horizontal="left" vertical="top"/>
    </xf>
    <xf numFmtId="0" fontId="16" fillId="2" borderId="0" xfId="0" applyFont="1" applyFill="1" applyBorder="1" applyAlignment="1">
      <alignment horizontal="left" vertical="center"/>
    </xf>
    <xf numFmtId="0" fontId="17" fillId="2" borderId="41" xfId="0" applyFont="1" applyFill="1" applyBorder="1" applyAlignment="1">
      <alignment horizontal="left"/>
    </xf>
    <xf numFmtId="49" fontId="12" fillId="2" borderId="13" xfId="3" applyNumberFormat="1" applyFont="1" applyFill="1" applyBorder="1" applyAlignment="1">
      <alignment vertical="center"/>
    </xf>
    <xf numFmtId="49" fontId="12" fillId="2" borderId="1" xfId="3" applyNumberFormat="1" applyFont="1" applyFill="1" applyBorder="1" applyAlignment="1">
      <alignment vertical="center"/>
    </xf>
    <xf numFmtId="49" fontId="12" fillId="2" borderId="14" xfId="3" applyNumberFormat="1" applyFont="1" applyFill="1" applyBorder="1" applyAlignment="1">
      <alignment vertical="center"/>
    </xf>
    <xf numFmtId="0" fontId="17" fillId="2" borderId="0" xfId="0" applyFont="1" applyFill="1" applyBorder="1" applyAlignment="1">
      <alignment horizontal="left"/>
    </xf>
    <xf numFmtId="0" fontId="12" fillId="2" borderId="44" xfId="2" applyFont="1" applyFill="1" applyBorder="1" applyAlignment="1">
      <alignment vertical="center" wrapText="1"/>
    </xf>
    <xf numFmtId="0" fontId="12" fillId="2" borderId="8" xfId="2" applyFont="1" applyFill="1" applyBorder="1" applyAlignment="1">
      <alignment horizontal="center" vertical="center" wrapText="1"/>
    </xf>
    <xf numFmtId="0" fontId="12" fillId="2" borderId="44"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1" fillId="0" borderId="0" xfId="6" applyAlignment="1">
      <alignment vertical="center"/>
    </xf>
    <xf numFmtId="0" fontId="11" fillId="0" borderId="43" xfId="6" applyBorder="1" applyAlignment="1">
      <alignment vertical="center"/>
    </xf>
    <xf numFmtId="0" fontId="11" fillId="0" borderId="44" xfId="6" applyBorder="1" applyAlignment="1">
      <alignment vertical="center"/>
    </xf>
    <xf numFmtId="0" fontId="11" fillId="0" borderId="45" xfId="6" applyBorder="1" applyAlignment="1">
      <alignment vertical="center"/>
    </xf>
    <xf numFmtId="0" fontId="11" fillId="0" borderId="3" xfId="6" applyBorder="1" applyAlignment="1">
      <alignment vertical="center"/>
    </xf>
    <xf numFmtId="0" fontId="11" fillId="0" borderId="40" xfId="6" applyBorder="1" applyAlignment="1">
      <alignment vertical="center"/>
    </xf>
    <xf numFmtId="0" fontId="11" fillId="0" borderId="7" xfId="6" applyBorder="1" applyAlignment="1">
      <alignment vertical="center"/>
    </xf>
    <xf numFmtId="0" fontId="11" fillId="0" borderId="8" xfId="6" applyBorder="1" applyAlignment="1">
      <alignment vertical="center"/>
    </xf>
    <xf numFmtId="0" fontId="11" fillId="0" borderId="2" xfId="6" applyBorder="1" applyAlignment="1">
      <alignment vertical="center"/>
    </xf>
    <xf numFmtId="0" fontId="11" fillId="0" borderId="69" xfId="6" applyBorder="1" applyAlignment="1">
      <alignment vertical="center"/>
    </xf>
    <xf numFmtId="0" fontId="11" fillId="0" borderId="9" xfId="6" applyBorder="1" applyAlignment="1">
      <alignment vertical="center"/>
    </xf>
    <xf numFmtId="0" fontId="11" fillId="0" borderId="35" xfId="6" applyBorder="1" applyAlignment="1">
      <alignment vertical="center"/>
    </xf>
    <xf numFmtId="0" fontId="11" fillId="0" borderId="11" xfId="6" applyBorder="1" applyAlignment="1">
      <alignment vertical="center"/>
    </xf>
    <xf numFmtId="0" fontId="11" fillId="0" borderId="15" xfId="6" applyBorder="1" applyAlignment="1">
      <alignment vertical="center"/>
    </xf>
    <xf numFmtId="0" fontId="11" fillId="0" borderId="12" xfId="6" applyBorder="1" applyAlignment="1">
      <alignment vertical="center"/>
    </xf>
    <xf numFmtId="0" fontId="11" fillId="0" borderId="10" xfId="6" applyBorder="1" applyAlignment="1">
      <alignment vertical="center"/>
    </xf>
    <xf numFmtId="0" fontId="11" fillId="0" borderId="37" xfId="6" applyBorder="1" applyAlignment="1">
      <alignment vertical="center"/>
    </xf>
    <xf numFmtId="0" fontId="11" fillId="0" borderId="48" xfId="6" applyBorder="1" applyAlignment="1">
      <alignment vertical="center"/>
    </xf>
    <xf numFmtId="0" fontId="11" fillId="0" borderId="41" xfId="6" applyBorder="1" applyAlignment="1">
      <alignment vertical="center"/>
    </xf>
    <xf numFmtId="0" fontId="11" fillId="0" borderId="51" xfId="6" applyBorder="1" applyAlignment="1">
      <alignment vertical="center"/>
    </xf>
    <xf numFmtId="0" fontId="11" fillId="0" borderId="0" xfId="6" applyAlignment="1">
      <alignment horizontal="right" vertical="center"/>
    </xf>
    <xf numFmtId="0" fontId="14" fillId="2" borderId="70"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26" fillId="2" borderId="73" xfId="1" applyFont="1" applyFill="1" applyBorder="1" applyAlignment="1">
      <alignment horizontal="left" vertical="center" wrapText="1"/>
    </xf>
    <xf numFmtId="0" fontId="28" fillId="2" borderId="8" xfId="1" applyFont="1" applyFill="1" applyBorder="1" applyAlignment="1">
      <alignment vertical="center"/>
    </xf>
    <xf numFmtId="0" fontId="28" fillId="2" borderId="10" xfId="1" applyFont="1" applyFill="1" applyBorder="1" applyAlignment="1">
      <alignment horizontal="left" vertical="top"/>
    </xf>
    <xf numFmtId="0" fontId="28" fillId="2" borderId="11" xfId="1" applyFont="1" applyFill="1" applyBorder="1" applyAlignment="1">
      <alignment horizontal="left" vertical="top"/>
    </xf>
    <xf numFmtId="0" fontId="11" fillId="0" borderId="10" xfId="6" applyBorder="1" applyAlignment="1">
      <alignment horizontal="center" vertical="center"/>
    </xf>
    <xf numFmtId="0" fontId="11" fillId="0" borderId="69" xfId="6" applyBorder="1" applyAlignment="1">
      <alignment horizontal="center" vertical="center"/>
    </xf>
    <xf numFmtId="0" fontId="18" fillId="0" borderId="0" xfId="7" applyFont="1">
      <alignment vertical="center"/>
    </xf>
    <xf numFmtId="0" fontId="18" fillId="0" borderId="0" xfId="7" applyFont="1" applyAlignment="1">
      <alignment horizontal="left" vertical="center"/>
    </xf>
    <xf numFmtId="0" fontId="19" fillId="0" borderId="0" xfId="7" applyFont="1" applyAlignment="1">
      <alignment horizontal="left" vertical="center"/>
    </xf>
    <xf numFmtId="0" fontId="19" fillId="0" borderId="0" xfId="7" applyFont="1" applyAlignment="1">
      <alignment horizontal="right" vertical="center"/>
    </xf>
    <xf numFmtId="0" fontId="20" fillId="0" borderId="0" xfId="7" applyFont="1" applyAlignment="1">
      <alignment horizontal="left" vertical="center"/>
    </xf>
    <xf numFmtId="0" fontId="19" fillId="0" borderId="0" xfId="7" applyFont="1">
      <alignment vertical="center"/>
    </xf>
    <xf numFmtId="0" fontId="20" fillId="0" borderId="0" xfId="7" applyFont="1" applyAlignment="1">
      <alignment horizontal="right" vertical="center"/>
    </xf>
    <xf numFmtId="0" fontId="20" fillId="2" borderId="0" xfId="7" applyFont="1" applyFill="1" applyAlignment="1">
      <alignment horizontal="center" vertical="center"/>
    </xf>
    <xf numFmtId="0" fontId="20" fillId="2" borderId="0" xfId="7" applyFont="1" applyFill="1" applyAlignment="1">
      <alignment horizontal="right" vertical="center"/>
    </xf>
    <xf numFmtId="0" fontId="20" fillId="2" borderId="0" xfId="7" applyFont="1" applyFill="1">
      <alignment vertical="center"/>
    </xf>
    <xf numFmtId="0" fontId="20" fillId="0" borderId="0" xfId="7" applyFont="1">
      <alignment vertical="center"/>
    </xf>
    <xf numFmtId="0" fontId="19" fillId="0" borderId="0" xfId="7" applyFont="1" applyAlignment="1">
      <alignment horizontal="center" vertical="center"/>
    </xf>
    <xf numFmtId="0" fontId="18" fillId="0" borderId="0" xfId="7" quotePrefix="1" applyFont="1" applyAlignment="1">
      <alignment horizontal="center" vertical="center"/>
    </xf>
    <xf numFmtId="0" fontId="18" fillId="2" borderId="0" xfId="7" applyFont="1" applyFill="1">
      <alignment vertical="center"/>
    </xf>
    <xf numFmtId="0" fontId="19" fillId="2" borderId="0" xfId="7" applyFont="1" applyFill="1" applyAlignment="1">
      <alignment horizontal="right" vertical="center"/>
    </xf>
    <xf numFmtId="0" fontId="19" fillId="2" borderId="0" xfId="7" applyFont="1" applyFill="1">
      <alignment vertical="center"/>
    </xf>
    <xf numFmtId="0" fontId="19" fillId="2" borderId="0" xfId="7" applyFont="1" applyFill="1" applyAlignment="1">
      <alignment horizontal="center" vertical="center"/>
    </xf>
    <xf numFmtId="0" fontId="18" fillId="2" borderId="0" xfId="7" applyFont="1" applyFill="1" applyAlignment="1">
      <alignment horizontal="center" vertical="center"/>
    </xf>
    <xf numFmtId="0" fontId="21" fillId="2" borderId="0" xfId="7" applyFont="1" applyFill="1" applyAlignment="1">
      <alignment horizontal="centerContinuous" vertical="center"/>
    </xf>
    <xf numFmtId="0" fontId="18" fillId="2" borderId="0" xfId="7" applyFont="1" applyFill="1" applyAlignment="1">
      <alignment horizontal="centerContinuous" vertical="center"/>
    </xf>
    <xf numFmtId="0" fontId="21" fillId="0" borderId="0" xfId="7" applyFont="1">
      <alignment vertical="center"/>
    </xf>
    <xf numFmtId="20" fontId="18" fillId="2" borderId="0" xfId="7" applyNumberFormat="1" applyFont="1" applyFill="1">
      <alignment vertical="center"/>
    </xf>
    <xf numFmtId="20" fontId="18" fillId="2" borderId="0" xfId="7" applyNumberFormat="1" applyFont="1" applyFill="1" applyAlignment="1">
      <alignment horizontal="center" vertical="center"/>
    </xf>
    <xf numFmtId="177" fontId="18" fillId="2" borderId="0" xfId="7" applyNumberFormat="1" applyFont="1" applyFill="1">
      <alignment vertical="center"/>
    </xf>
    <xf numFmtId="0" fontId="18" fillId="2" borderId="0" xfId="7" applyFont="1" applyFill="1" applyAlignment="1">
      <alignment horizontal="left" vertical="center"/>
    </xf>
    <xf numFmtId="0" fontId="18" fillId="0" borderId="0" xfId="7" applyFont="1" applyAlignment="1">
      <alignment horizontal="center" vertical="center"/>
    </xf>
    <xf numFmtId="0" fontId="21" fillId="0" borderId="0" xfId="7" applyFont="1" applyAlignment="1">
      <alignment horizontal="left" vertical="center"/>
    </xf>
    <xf numFmtId="0" fontId="18" fillId="0" borderId="0" xfId="7" applyFont="1" applyAlignment="1">
      <alignment horizontal="right" vertical="center"/>
    </xf>
    <xf numFmtId="0" fontId="22" fillId="0" borderId="0" xfId="7" applyFont="1">
      <alignment vertical="center"/>
    </xf>
    <xf numFmtId="0" fontId="22" fillId="0" borderId="0" xfId="7" applyFont="1" applyAlignment="1">
      <alignment horizontal="left" vertical="center"/>
    </xf>
    <xf numFmtId="0" fontId="22" fillId="0" borderId="0" xfId="7" applyFont="1" applyAlignment="1">
      <alignment horizontal="right" vertical="center"/>
    </xf>
    <xf numFmtId="0" fontId="21" fillId="0" borderId="24" xfId="7" applyFont="1" applyBorder="1" applyAlignment="1">
      <alignment horizontal="center" vertical="center"/>
    </xf>
    <xf numFmtId="0" fontId="21" fillId="0" borderId="6" xfId="7" applyFont="1" applyBorder="1" applyAlignment="1">
      <alignment horizontal="center" vertical="center"/>
    </xf>
    <xf numFmtId="0" fontId="21" fillId="0" borderId="27" xfId="7" applyFont="1" applyBorder="1" applyAlignment="1">
      <alignment horizontal="center" vertical="center"/>
    </xf>
    <xf numFmtId="0" fontId="18" fillId="0" borderId="27" xfId="7" applyFont="1" applyBorder="1" applyAlignment="1">
      <alignment horizontal="center" vertical="center"/>
    </xf>
    <xf numFmtId="0" fontId="21" fillId="0" borderId="30" xfId="7" applyFont="1" applyBorder="1" applyAlignment="1">
      <alignment horizontal="center" vertical="center" wrapText="1"/>
    </xf>
    <xf numFmtId="0" fontId="21" fillId="0" borderId="31" xfId="7" applyFont="1" applyBorder="1" applyAlignment="1">
      <alignment horizontal="center" vertical="center" wrapText="1"/>
    </xf>
    <xf numFmtId="0" fontId="21" fillId="0" borderId="60" xfId="7" applyFont="1" applyBorder="1" applyAlignment="1">
      <alignment horizontal="center" vertical="center" wrapText="1"/>
    </xf>
    <xf numFmtId="0" fontId="18" fillId="0" borderId="31" xfId="7" applyFont="1" applyBorder="1" applyAlignment="1">
      <alignment horizontal="center" vertical="center" wrapText="1"/>
    </xf>
    <xf numFmtId="0" fontId="18" fillId="0" borderId="61" xfId="7" applyFont="1" applyBorder="1">
      <alignment vertical="center"/>
    </xf>
    <xf numFmtId="178" fontId="18" fillId="5" borderId="63" xfId="7" applyNumberFormat="1" applyFont="1" applyFill="1" applyBorder="1" applyAlignment="1" applyProtection="1">
      <alignment horizontal="center" vertical="center" shrinkToFit="1"/>
      <protection locked="0"/>
    </xf>
    <xf numFmtId="178" fontId="18" fillId="5" borderId="64" xfId="7" applyNumberFormat="1" applyFont="1" applyFill="1" applyBorder="1" applyAlignment="1" applyProtection="1">
      <alignment horizontal="center" vertical="center" shrinkToFit="1"/>
      <protection locked="0"/>
    </xf>
    <xf numFmtId="178" fontId="18" fillId="5" borderId="65" xfId="7" applyNumberFormat="1" applyFont="1" applyFill="1" applyBorder="1" applyAlignment="1" applyProtection="1">
      <alignment horizontal="center" vertical="center" shrinkToFit="1"/>
      <protection locked="0"/>
    </xf>
    <xf numFmtId="0" fontId="18" fillId="0" borderId="66" xfId="7" applyFont="1" applyBorder="1">
      <alignment vertical="center"/>
    </xf>
    <xf numFmtId="178" fontId="18" fillId="5" borderId="67" xfId="7" applyNumberFormat="1" applyFont="1" applyFill="1" applyBorder="1" applyAlignment="1" applyProtection="1">
      <alignment horizontal="center" vertical="center" shrinkToFit="1"/>
      <protection locked="0"/>
    </xf>
    <xf numFmtId="178" fontId="18" fillId="5" borderId="16" xfId="7" applyNumberFormat="1" applyFont="1" applyFill="1" applyBorder="1" applyAlignment="1" applyProtection="1">
      <alignment horizontal="center" vertical="center" shrinkToFit="1"/>
      <protection locked="0"/>
    </xf>
    <xf numFmtId="178" fontId="18" fillId="5" borderId="28" xfId="7" applyNumberFormat="1" applyFont="1" applyFill="1" applyBorder="1" applyAlignment="1" applyProtection="1">
      <alignment horizontal="center" vertical="center" shrinkToFit="1"/>
      <protection locked="0"/>
    </xf>
    <xf numFmtId="0" fontId="18" fillId="0" borderId="68" xfId="7" applyFont="1" applyBorder="1">
      <alignment vertical="center"/>
    </xf>
    <xf numFmtId="178" fontId="18" fillId="5" borderId="30" xfId="7" applyNumberFormat="1" applyFont="1" applyFill="1" applyBorder="1" applyAlignment="1" applyProtection="1">
      <alignment horizontal="center" vertical="center" shrinkToFit="1"/>
      <protection locked="0"/>
    </xf>
    <xf numFmtId="178" fontId="18" fillId="5" borderId="31" xfId="7" applyNumberFormat="1" applyFont="1" applyFill="1" applyBorder="1" applyAlignment="1" applyProtection="1">
      <alignment horizontal="center" vertical="center" shrinkToFit="1"/>
      <protection locked="0"/>
    </xf>
    <xf numFmtId="178" fontId="18" fillId="5" borderId="60" xfId="7" applyNumberFormat="1" applyFont="1" applyFill="1" applyBorder="1" applyAlignment="1" applyProtection="1">
      <alignment horizontal="center" vertical="center" shrinkToFit="1"/>
      <protection locked="0"/>
    </xf>
    <xf numFmtId="0" fontId="24" fillId="0" borderId="0" xfId="7" applyFont="1">
      <alignment vertical="center"/>
    </xf>
    <xf numFmtId="0" fontId="22" fillId="0" borderId="0" xfId="7" applyFont="1" applyAlignment="1">
      <alignment vertical="center" shrinkToFit="1"/>
    </xf>
    <xf numFmtId="0" fontId="23" fillId="0" borderId="0" xfId="7" applyFont="1" applyAlignment="1">
      <alignment vertical="center" shrinkToFit="1"/>
    </xf>
    <xf numFmtId="0" fontId="21" fillId="0" borderId="0" xfId="7" applyFont="1" applyAlignment="1">
      <alignment vertical="center" shrinkToFit="1"/>
    </xf>
    <xf numFmtId="0" fontId="21" fillId="2" borderId="0" xfId="7" applyFont="1" applyFill="1">
      <alignment vertical="center"/>
    </xf>
    <xf numFmtId="0" fontId="21" fillId="2" borderId="0" xfId="7" applyFont="1" applyFill="1" applyAlignment="1">
      <alignment horizontal="left" vertical="center"/>
    </xf>
    <xf numFmtId="0" fontId="21" fillId="0" borderId="0" xfId="7" applyFont="1" applyAlignment="1">
      <alignment horizontal="center" vertical="center"/>
    </xf>
    <xf numFmtId="180" fontId="21" fillId="2" borderId="0" xfId="7" applyNumberFormat="1" applyFont="1" applyFill="1" applyAlignment="1">
      <alignment horizontal="center" vertical="center"/>
    </xf>
    <xf numFmtId="0" fontId="21" fillId="2" borderId="0" xfId="7" applyFont="1" applyFill="1" applyAlignment="1">
      <alignment horizontal="center" vertical="center"/>
    </xf>
    <xf numFmtId="182" fontId="21" fillId="2" borderId="0" xfId="8" applyNumberFormat="1" applyFont="1" applyFill="1" applyBorder="1" applyAlignment="1" applyProtection="1">
      <alignment horizontal="right" vertical="center"/>
    </xf>
    <xf numFmtId="0" fontId="21" fillId="0" borderId="0" xfId="7" applyFont="1" applyAlignment="1">
      <alignment horizontal="right" vertical="center"/>
    </xf>
    <xf numFmtId="0" fontId="25" fillId="0" borderId="0" xfId="7" applyFont="1">
      <alignment vertical="center"/>
    </xf>
    <xf numFmtId="0" fontId="21" fillId="2" borderId="0" xfId="7" applyFont="1" applyFill="1" applyAlignment="1">
      <alignment horizontal="right" vertical="center"/>
    </xf>
    <xf numFmtId="0" fontId="21" fillId="0" borderId="0" xfId="7" applyFont="1" applyAlignment="1">
      <alignment horizontal="left"/>
    </xf>
    <xf numFmtId="0" fontId="21" fillId="0" borderId="0" xfId="7" applyFont="1" applyAlignment="1">
      <alignment horizontal="center"/>
    </xf>
    <xf numFmtId="0" fontId="21" fillId="0" borderId="12" xfId="7" applyFont="1" applyBorder="1" applyAlignment="1">
      <alignment horizontal="center" vertical="center"/>
    </xf>
    <xf numFmtId="0" fontId="21" fillId="0" borderId="12" xfId="7" applyFont="1" applyBorder="1">
      <alignment vertical="center"/>
    </xf>
    <xf numFmtId="0" fontId="21" fillId="0" borderId="0" xfId="7" applyFont="1" applyAlignment="1">
      <alignment vertical="center" wrapText="1"/>
    </xf>
    <xf numFmtId="0" fontId="21" fillId="0" borderId="0" xfId="7" applyFont="1" applyAlignment="1">
      <alignment horizontal="justify" vertical="center" wrapText="1"/>
    </xf>
    <xf numFmtId="0" fontId="22" fillId="0" borderId="0" xfId="7" applyFont="1" applyAlignment="1">
      <alignment vertical="center" wrapText="1"/>
    </xf>
    <xf numFmtId="0" fontId="22" fillId="0" borderId="0" xfId="7" applyFont="1" applyAlignment="1">
      <alignment horizontal="justify" vertical="center" wrapText="1"/>
    </xf>
    <xf numFmtId="0" fontId="11" fillId="0" borderId="0" xfId="6" applyAlignment="1">
      <alignment horizontal="center" vertical="center"/>
    </xf>
    <xf numFmtId="0" fontId="27" fillId="2" borderId="0" xfId="1" applyFont="1" applyFill="1" applyAlignment="1">
      <alignment horizontal="left" vertical="top"/>
    </xf>
    <xf numFmtId="0" fontId="28" fillId="2" borderId="0" xfId="1" applyFont="1" applyFill="1" applyAlignment="1">
      <alignment horizontal="left" vertical="top"/>
    </xf>
    <xf numFmtId="0" fontId="26" fillId="2" borderId="0" xfId="1" applyFont="1" applyFill="1" applyAlignment="1">
      <alignment horizontal="left" vertical="top"/>
    </xf>
    <xf numFmtId="0" fontId="14" fillId="2" borderId="0" xfId="1" applyFont="1" applyFill="1" applyAlignment="1">
      <alignment horizontal="left" vertical="center" wrapText="1"/>
    </xf>
    <xf numFmtId="0" fontId="26" fillId="2" borderId="0" xfId="1" applyFont="1" applyFill="1" applyAlignment="1">
      <alignment horizontal="left" vertical="center" wrapText="1"/>
    </xf>
    <xf numFmtId="0" fontId="14" fillId="2" borderId="0" xfId="1" applyFont="1" applyFill="1" applyAlignment="1">
      <alignment horizontal="left" vertical="top" wrapText="1"/>
    </xf>
    <xf numFmtId="0" fontId="30" fillId="2" borderId="0" xfId="1" applyFont="1" applyFill="1" applyAlignment="1">
      <alignment horizontal="left" vertical="top"/>
    </xf>
    <xf numFmtId="0" fontId="27" fillId="2" borderId="0" xfId="1" applyFont="1" applyFill="1" applyAlignment="1">
      <alignment horizontal="center" vertical="top"/>
    </xf>
    <xf numFmtId="0" fontId="30" fillId="2" borderId="12" xfId="1" applyFont="1" applyFill="1" applyBorder="1"/>
    <xf numFmtId="0" fontId="29" fillId="2" borderId="0" xfId="1" applyFont="1" applyFill="1" applyAlignment="1">
      <alignment horizontal="right" vertical="top"/>
    </xf>
    <xf numFmtId="0" fontId="30" fillId="2" borderId="0" xfId="1" applyFont="1" applyFill="1" applyAlignment="1">
      <alignment horizontal="left"/>
    </xf>
    <xf numFmtId="0" fontId="28" fillId="2" borderId="0" xfId="1" applyFont="1" applyFill="1"/>
    <xf numFmtId="0" fontId="27" fillId="2" borderId="0" xfId="1" applyFont="1" applyFill="1" applyAlignment="1">
      <alignment horizontal="left" vertical="center"/>
    </xf>
    <xf numFmtId="0" fontId="27" fillId="2" borderId="0" xfId="1" applyFont="1" applyFill="1" applyAlignment="1">
      <alignment vertical="center"/>
    </xf>
    <xf numFmtId="0" fontId="27" fillId="2" borderId="0" xfId="1" applyFont="1" applyFill="1" applyAlignment="1">
      <alignment horizontal="center" vertical="center"/>
    </xf>
    <xf numFmtId="0" fontId="31" fillId="2" borderId="0" xfId="1" applyFont="1" applyFill="1" applyAlignment="1">
      <alignment horizontal="center" vertical="center"/>
    </xf>
    <xf numFmtId="0" fontId="18" fillId="0" borderId="0" xfId="9" applyFont="1">
      <alignment vertical="center"/>
    </xf>
    <xf numFmtId="0" fontId="18" fillId="0" borderId="0" xfId="9" applyFont="1" applyAlignment="1">
      <alignment horizontal="left" vertical="center"/>
    </xf>
    <xf numFmtId="0" fontId="19" fillId="0" borderId="0" xfId="9" applyFont="1" applyAlignment="1">
      <alignment horizontal="left" vertical="center"/>
    </xf>
    <xf numFmtId="0" fontId="19" fillId="0" borderId="0" xfId="9" applyFont="1" applyAlignment="1">
      <alignment horizontal="right" vertical="center"/>
    </xf>
    <xf numFmtId="0" fontId="20" fillId="0" borderId="0" xfId="9" applyFont="1" applyAlignment="1">
      <alignment horizontal="left" vertical="center"/>
    </xf>
    <xf numFmtId="0" fontId="19" fillId="0" borderId="0" xfId="9" applyFont="1">
      <alignment vertical="center"/>
    </xf>
    <xf numFmtId="0" fontId="20" fillId="0" borderId="0" xfId="9" applyFont="1" applyAlignment="1">
      <alignment horizontal="right" vertical="center"/>
    </xf>
    <xf numFmtId="0" fontId="20" fillId="2" borderId="0" xfId="9" applyFont="1" applyFill="1" applyAlignment="1">
      <alignment horizontal="center" vertical="center"/>
    </xf>
    <xf numFmtId="0" fontId="20" fillId="2" borderId="0" xfId="9" applyFont="1" applyFill="1" applyAlignment="1">
      <alignment horizontal="right" vertical="center"/>
    </xf>
    <xf numFmtId="0" fontId="20" fillId="2" borderId="0" xfId="9" applyFont="1" applyFill="1">
      <alignment vertical="center"/>
    </xf>
    <xf numFmtId="0" fontId="20" fillId="0" borderId="0" xfId="9" applyFont="1">
      <alignment vertical="center"/>
    </xf>
    <xf numFmtId="0" fontId="19" fillId="0" borderId="0" xfId="9" applyFont="1" applyAlignment="1">
      <alignment horizontal="center" vertical="center"/>
    </xf>
    <xf numFmtId="0" fontId="18" fillId="0" borderId="0" xfId="9" quotePrefix="1" applyFont="1" applyAlignment="1">
      <alignment horizontal="center" vertical="center"/>
    </xf>
    <xf numFmtId="0" fontId="18" fillId="2" borderId="0" xfId="9" applyFont="1" applyFill="1">
      <alignment vertical="center"/>
    </xf>
    <xf numFmtId="0" fontId="19" fillId="2" borderId="0" xfId="9" applyFont="1" applyFill="1" applyAlignment="1">
      <alignment horizontal="right" vertical="center"/>
    </xf>
    <xf numFmtId="0" fontId="19" fillId="2" borderId="0" xfId="9" applyFont="1" applyFill="1">
      <alignment vertical="center"/>
    </xf>
    <xf numFmtId="0" fontId="19" fillId="2" borderId="0" xfId="9" applyFont="1" applyFill="1" applyAlignment="1">
      <alignment horizontal="center" vertical="center"/>
    </xf>
    <xf numFmtId="0" fontId="18" fillId="2" borderId="0" xfId="9" applyFont="1" applyFill="1" applyAlignment="1">
      <alignment horizontal="center" vertical="center"/>
    </xf>
    <xf numFmtId="0" fontId="21" fillId="2" borderId="0" xfId="9" applyFont="1" applyFill="1" applyAlignment="1">
      <alignment horizontal="centerContinuous" vertical="center"/>
    </xf>
    <xf numFmtId="0" fontId="18" fillId="2" borderId="0" xfId="9" applyFont="1" applyFill="1" applyAlignment="1">
      <alignment horizontal="centerContinuous" vertical="center"/>
    </xf>
    <xf numFmtId="0" fontId="21" fillId="0" borderId="0" xfId="9" applyFont="1">
      <alignment vertical="center"/>
    </xf>
    <xf numFmtId="20" fontId="18" fillId="2" borderId="0" xfId="9" applyNumberFormat="1" applyFont="1" applyFill="1">
      <alignment vertical="center"/>
    </xf>
    <xf numFmtId="20" fontId="18" fillId="2" borderId="0" xfId="9" applyNumberFormat="1" applyFont="1" applyFill="1" applyAlignment="1">
      <alignment horizontal="center" vertical="center"/>
    </xf>
    <xf numFmtId="177" fontId="18" fillId="2" borderId="0" xfId="9" applyNumberFormat="1" applyFont="1" applyFill="1">
      <alignment vertical="center"/>
    </xf>
    <xf numFmtId="0" fontId="18" fillId="2" borderId="0" xfId="9" applyFont="1" applyFill="1" applyAlignment="1">
      <alignment horizontal="left" vertical="center"/>
    </xf>
    <xf numFmtId="0" fontId="18" fillId="0" borderId="0" xfId="9" applyFont="1" applyAlignment="1">
      <alignment horizontal="center" vertical="center"/>
    </xf>
    <xf numFmtId="0" fontId="21" fillId="0" borderId="0" xfId="9" applyFont="1" applyAlignment="1">
      <alignment horizontal="left" vertical="center"/>
    </xf>
    <xf numFmtId="0" fontId="18" fillId="0" borderId="0" xfId="9" applyFont="1" applyAlignment="1">
      <alignment horizontal="right" vertical="center"/>
    </xf>
    <xf numFmtId="0" fontId="22" fillId="0" borderId="0" xfId="9" applyFont="1">
      <alignment vertical="center"/>
    </xf>
    <xf numFmtId="0" fontId="22" fillId="0" borderId="0" xfId="9" applyFont="1" applyAlignment="1">
      <alignment horizontal="left" vertical="center"/>
    </xf>
    <xf numFmtId="0" fontId="22" fillId="0" borderId="0" xfId="9" applyFont="1" applyAlignment="1">
      <alignment horizontal="right" vertical="center"/>
    </xf>
    <xf numFmtId="0" fontId="21" fillId="0" borderId="24" xfId="9" applyFont="1" applyBorder="1" applyAlignment="1">
      <alignment horizontal="center" vertical="center"/>
    </xf>
    <xf numFmtId="0" fontId="21" fillId="0" borderId="6" xfId="9" applyFont="1" applyBorder="1" applyAlignment="1">
      <alignment horizontal="center" vertical="center"/>
    </xf>
    <xf numFmtId="0" fontId="21" fillId="0" borderId="27" xfId="9" applyFont="1" applyBorder="1" applyAlignment="1">
      <alignment horizontal="center" vertical="center"/>
    </xf>
    <xf numFmtId="0" fontId="21" fillId="0" borderId="30" xfId="9" applyFont="1" applyBorder="1" applyAlignment="1">
      <alignment horizontal="center" vertical="center" wrapText="1"/>
    </xf>
    <xf numFmtId="0" fontId="21" fillId="0" borderId="31" xfId="9" applyFont="1" applyBorder="1" applyAlignment="1">
      <alignment horizontal="center" vertical="center" wrapText="1"/>
    </xf>
    <xf numFmtId="0" fontId="21" fillId="0" borderId="60" xfId="9" applyFont="1" applyBorder="1" applyAlignment="1">
      <alignment horizontal="center" vertical="center" wrapText="1"/>
    </xf>
    <xf numFmtId="0" fontId="18" fillId="0" borderId="74" xfId="9" applyFont="1" applyBorder="1">
      <alignment vertical="center"/>
    </xf>
    <xf numFmtId="178" fontId="18" fillId="5" borderId="63" xfId="9" applyNumberFormat="1" applyFont="1" applyFill="1" applyBorder="1" applyAlignment="1" applyProtection="1">
      <alignment horizontal="center" vertical="center" shrinkToFit="1"/>
      <protection locked="0"/>
    </xf>
    <xf numFmtId="178" fontId="18" fillId="5" borderId="64" xfId="9" applyNumberFormat="1" applyFont="1" applyFill="1" applyBorder="1" applyAlignment="1" applyProtection="1">
      <alignment horizontal="center" vertical="center" shrinkToFit="1"/>
      <protection locked="0"/>
    </xf>
    <xf numFmtId="178" fontId="18" fillId="5" borderId="65" xfId="9" applyNumberFormat="1" applyFont="1" applyFill="1" applyBorder="1" applyAlignment="1" applyProtection="1">
      <alignment horizontal="center" vertical="center" shrinkToFit="1"/>
      <protection locked="0"/>
    </xf>
    <xf numFmtId="0" fontId="18" fillId="0" borderId="66" xfId="9" applyFont="1" applyBorder="1">
      <alignment vertical="center"/>
    </xf>
    <xf numFmtId="178" fontId="18" fillId="5" borderId="67" xfId="9" applyNumberFormat="1" applyFont="1" applyFill="1" applyBorder="1" applyAlignment="1" applyProtection="1">
      <alignment horizontal="center" vertical="center" shrinkToFit="1"/>
      <protection locked="0"/>
    </xf>
    <xf numFmtId="178" fontId="18" fillId="5" borderId="16" xfId="9" applyNumberFormat="1" applyFont="1" applyFill="1" applyBorder="1" applyAlignment="1" applyProtection="1">
      <alignment horizontal="center" vertical="center" shrinkToFit="1"/>
      <protection locked="0"/>
    </xf>
    <xf numFmtId="178" fontId="18" fillId="5" borderId="28" xfId="9" applyNumberFormat="1" applyFont="1" applyFill="1" applyBorder="1" applyAlignment="1" applyProtection="1">
      <alignment horizontal="center" vertical="center" shrinkToFit="1"/>
      <protection locked="0"/>
    </xf>
    <xf numFmtId="178" fontId="18" fillId="5" borderId="24" xfId="9" applyNumberFormat="1" applyFont="1" applyFill="1" applyBorder="1" applyAlignment="1" applyProtection="1">
      <alignment horizontal="center" vertical="center" shrinkToFit="1"/>
      <protection locked="0"/>
    </xf>
    <xf numFmtId="178" fontId="18" fillId="5" borderId="6" xfId="9" applyNumberFormat="1" applyFont="1" applyFill="1" applyBorder="1" applyAlignment="1" applyProtection="1">
      <alignment horizontal="center" vertical="center" shrinkToFit="1"/>
      <protection locked="0"/>
    </xf>
    <xf numFmtId="178" fontId="18" fillId="5" borderId="27" xfId="9" applyNumberFormat="1" applyFont="1" applyFill="1" applyBorder="1" applyAlignment="1" applyProtection="1">
      <alignment horizontal="center" vertical="center" shrinkToFit="1"/>
      <protection locked="0"/>
    </xf>
    <xf numFmtId="0" fontId="18" fillId="0" borderId="68" xfId="9" applyFont="1" applyBorder="1">
      <alignment vertical="center"/>
    </xf>
    <xf numFmtId="178" fontId="18" fillId="5" borderId="30" xfId="9" applyNumberFormat="1" applyFont="1" applyFill="1" applyBorder="1" applyAlignment="1" applyProtection="1">
      <alignment horizontal="center" vertical="center" shrinkToFit="1"/>
      <protection locked="0"/>
    </xf>
    <xf numFmtId="178" fontId="18" fillId="5" borderId="31" xfId="9" applyNumberFormat="1" applyFont="1" applyFill="1" applyBorder="1" applyAlignment="1" applyProtection="1">
      <alignment horizontal="center" vertical="center" shrinkToFit="1"/>
      <protection locked="0"/>
    </xf>
    <xf numFmtId="178" fontId="18" fillId="5" borderId="60" xfId="9" applyNumberFormat="1" applyFont="1" applyFill="1" applyBorder="1" applyAlignment="1" applyProtection="1">
      <alignment horizontal="center" vertical="center" shrinkToFit="1"/>
      <protection locked="0"/>
    </xf>
    <xf numFmtId="0" fontId="21" fillId="0" borderId="0" xfId="9" applyFont="1" applyAlignment="1">
      <alignment vertical="center" shrinkToFit="1"/>
    </xf>
    <xf numFmtId="0" fontId="21" fillId="2" borderId="0" xfId="9" applyFont="1" applyFill="1">
      <alignment vertical="center"/>
    </xf>
    <xf numFmtId="0" fontId="21" fillId="2" borderId="0" xfId="9" applyFont="1" applyFill="1" applyAlignment="1">
      <alignment horizontal="left" vertical="center"/>
    </xf>
    <xf numFmtId="0" fontId="21" fillId="0" borderId="0" xfId="9" applyFont="1" applyAlignment="1">
      <alignment horizontal="centerContinuous" vertical="center"/>
    </xf>
    <xf numFmtId="180" fontId="21" fillId="2" borderId="0" xfId="9" applyNumberFormat="1" applyFont="1" applyFill="1" applyAlignment="1">
      <alignment horizontal="center" vertical="center"/>
    </xf>
    <xf numFmtId="0" fontId="21" fillId="2" borderId="0" xfId="9" applyFont="1" applyFill="1" applyAlignment="1">
      <alignment horizontal="center" vertical="center"/>
    </xf>
    <xf numFmtId="181" fontId="21" fillId="0" borderId="0" xfId="9" applyNumberFormat="1" applyFont="1">
      <alignment vertical="center"/>
    </xf>
    <xf numFmtId="182" fontId="21" fillId="2" borderId="0" xfId="10" applyNumberFormat="1" applyFont="1" applyFill="1" applyBorder="1" applyAlignment="1" applyProtection="1">
      <alignment horizontal="right" vertical="center"/>
    </xf>
    <xf numFmtId="0" fontId="21" fillId="0" borderId="0" xfId="9" applyFont="1" applyAlignment="1">
      <alignment horizontal="right" vertical="center"/>
    </xf>
    <xf numFmtId="185" fontId="21" fillId="2" borderId="0" xfId="9" applyNumberFormat="1" applyFont="1" applyFill="1">
      <alignment vertical="center"/>
    </xf>
    <xf numFmtId="0" fontId="25" fillId="0" borderId="0" xfId="9" applyFont="1">
      <alignment vertical="center"/>
    </xf>
    <xf numFmtId="186" fontId="21" fillId="2" borderId="0" xfId="9" applyNumberFormat="1" applyFont="1" applyFill="1">
      <alignment vertical="center"/>
    </xf>
    <xf numFmtId="0" fontId="21" fillId="2" borderId="0" xfId="9" applyFont="1" applyFill="1" applyAlignment="1">
      <alignment horizontal="right" vertical="center"/>
    </xf>
    <xf numFmtId="0" fontId="21" fillId="0" borderId="0" xfId="9" applyFont="1" applyAlignment="1">
      <alignment horizontal="left"/>
    </xf>
    <xf numFmtId="0" fontId="21" fillId="0" borderId="0" xfId="9" applyFont="1" applyAlignment="1">
      <alignment horizontal="centerContinuous"/>
    </xf>
    <xf numFmtId="0" fontId="21" fillId="0" borderId="12" xfId="9" applyFont="1" applyBorder="1" applyAlignment="1">
      <alignment horizontal="centerContinuous" vertical="center"/>
    </xf>
    <xf numFmtId="0" fontId="21" fillId="0" borderId="12" xfId="9" applyFont="1" applyBorder="1">
      <alignment vertical="center"/>
    </xf>
    <xf numFmtId="0" fontId="21" fillId="0" borderId="0" xfId="9" applyFont="1" applyAlignment="1">
      <alignment horizontal="center" vertical="center"/>
    </xf>
    <xf numFmtId="0" fontId="21" fillId="0" borderId="0" xfId="9" applyFont="1" applyAlignment="1">
      <alignment vertical="center" wrapText="1"/>
    </xf>
    <xf numFmtId="0" fontId="21" fillId="0" borderId="0" xfId="9" applyFont="1" applyAlignment="1">
      <alignment horizontal="justify" vertical="center" wrapText="1"/>
    </xf>
    <xf numFmtId="0" fontId="22" fillId="0" borderId="0" xfId="9" applyFont="1" applyAlignment="1">
      <alignment vertical="center" wrapText="1"/>
    </xf>
    <xf numFmtId="0" fontId="22" fillId="0" borderId="0" xfId="9" applyFont="1" applyAlignment="1">
      <alignment horizontal="justify" vertical="center" wrapText="1"/>
    </xf>
    <xf numFmtId="0" fontId="1" fillId="2" borderId="0" xfId="9" applyFill="1">
      <alignment vertical="center"/>
    </xf>
    <xf numFmtId="0" fontId="20" fillId="2" borderId="0" xfId="9" applyFont="1" applyFill="1" applyAlignment="1">
      <alignment horizontal="left" vertical="center"/>
    </xf>
    <xf numFmtId="0" fontId="22" fillId="2" borderId="0" xfId="9" applyFont="1" applyFill="1" applyAlignment="1">
      <alignment horizontal="left" vertical="center"/>
    </xf>
    <xf numFmtId="0" fontId="22" fillId="2" borderId="0" xfId="9" applyFont="1" applyFill="1">
      <alignment vertical="center"/>
    </xf>
    <xf numFmtId="0" fontId="22" fillId="5" borderId="6" xfId="9" applyFont="1" applyFill="1" applyBorder="1" applyAlignment="1">
      <alignment horizontal="left" vertical="center"/>
    </xf>
    <xf numFmtId="0" fontId="22" fillId="6" borderId="6" xfId="9" applyFont="1" applyFill="1" applyBorder="1" applyAlignment="1">
      <alignment horizontal="left" vertical="center"/>
    </xf>
    <xf numFmtId="0" fontId="32" fillId="2" borderId="0" xfId="9" applyFont="1" applyFill="1" applyAlignment="1">
      <alignment horizontal="left" vertical="center"/>
    </xf>
    <xf numFmtId="0" fontId="22" fillId="2" borderId="6" xfId="9" applyFont="1" applyFill="1" applyBorder="1" applyAlignment="1">
      <alignment horizontal="center" vertical="center"/>
    </xf>
    <xf numFmtId="0" fontId="22" fillId="2" borderId="6" xfId="9" applyFont="1" applyFill="1" applyBorder="1" applyAlignment="1">
      <alignment horizontal="left" vertical="center"/>
    </xf>
    <xf numFmtId="0" fontId="33" fillId="2" borderId="0" xfId="9" applyFont="1" applyFill="1" applyAlignment="1">
      <alignment horizontal="left" vertical="center"/>
    </xf>
    <xf numFmtId="0" fontId="22" fillId="2" borderId="0" xfId="9" applyFont="1" applyFill="1" applyAlignment="1">
      <alignment horizontal="left" vertical="center" wrapText="1"/>
    </xf>
    <xf numFmtId="0" fontId="33" fillId="2" borderId="0" xfId="9" applyFont="1" applyFill="1">
      <alignment vertical="center"/>
    </xf>
    <xf numFmtId="0" fontId="24" fillId="2" borderId="0" xfId="9" applyFont="1" applyFill="1">
      <alignment vertical="center"/>
    </xf>
    <xf numFmtId="0" fontId="33" fillId="2" borderId="0" xfId="9" applyFont="1" applyFill="1" applyAlignment="1">
      <alignment vertical="center" shrinkToFit="1"/>
    </xf>
    <xf numFmtId="0" fontId="36" fillId="2" borderId="0" xfId="9" applyFont="1" applyFill="1" applyAlignment="1">
      <alignment vertical="center" shrinkToFit="1"/>
    </xf>
    <xf numFmtId="0" fontId="22" fillId="2" borderId="0" xfId="9" applyFont="1" applyFill="1" applyAlignment="1">
      <alignment vertical="center" wrapText="1"/>
    </xf>
    <xf numFmtId="0" fontId="22" fillId="2" borderId="0" xfId="9" applyFont="1" applyFill="1" applyAlignment="1">
      <alignment vertical="center" textRotation="90"/>
    </xf>
    <xf numFmtId="0" fontId="26" fillId="2" borderId="0" xfId="9" applyFont="1" applyFill="1" applyAlignment="1">
      <alignment horizontal="left" vertical="center"/>
    </xf>
    <xf numFmtId="0" fontId="26" fillId="0" borderId="0" xfId="9" applyFont="1" applyAlignment="1">
      <alignment horizontal="left" vertical="center"/>
    </xf>
    <xf numFmtId="0" fontId="38" fillId="2" borderId="0" xfId="9" applyFont="1" applyFill="1">
      <alignment vertical="center"/>
    </xf>
    <xf numFmtId="0" fontId="38" fillId="2" borderId="6" xfId="9" applyFont="1" applyFill="1" applyBorder="1" applyAlignment="1">
      <alignment horizontal="center" vertical="center"/>
    </xf>
    <xf numFmtId="0" fontId="38" fillId="2" borderId="6" xfId="9" applyFont="1" applyFill="1" applyBorder="1" applyAlignment="1">
      <alignment vertical="center" shrinkToFit="1"/>
    </xf>
    <xf numFmtId="0" fontId="38" fillId="2" borderId="6" xfId="9" applyFont="1" applyFill="1" applyBorder="1">
      <alignment vertical="center"/>
    </xf>
    <xf numFmtId="0" fontId="38" fillId="2" borderId="54" xfId="9" applyFont="1" applyFill="1" applyBorder="1" applyAlignment="1">
      <alignment horizontal="center" vertical="center" shrinkToFit="1"/>
    </xf>
    <xf numFmtId="0" fontId="18" fillId="2" borderId="75" xfId="9" applyFont="1" applyFill="1" applyBorder="1" applyAlignment="1">
      <alignment horizontal="center" vertical="center"/>
    </xf>
    <xf numFmtId="0" fontId="18" fillId="2" borderId="76" xfId="9" applyFont="1" applyFill="1" applyBorder="1" applyAlignment="1">
      <alignment horizontal="center" vertical="center"/>
    </xf>
    <xf numFmtId="0" fontId="18" fillId="2" borderId="77" xfId="9" applyFont="1" applyFill="1" applyBorder="1" applyAlignment="1">
      <alignment horizontal="center" vertical="center"/>
    </xf>
    <xf numFmtId="0" fontId="38" fillId="2" borderId="77" xfId="9" applyFont="1" applyFill="1" applyBorder="1" applyAlignment="1">
      <alignment horizontal="center" vertical="center"/>
    </xf>
    <xf numFmtId="0" fontId="38" fillId="2" borderId="78" xfId="9" applyFont="1" applyFill="1" applyBorder="1" applyAlignment="1">
      <alignment horizontal="center" vertical="center"/>
    </xf>
    <xf numFmtId="0" fontId="18" fillId="2" borderId="18" xfId="9" applyFont="1" applyFill="1" applyBorder="1">
      <alignment vertical="center"/>
    </xf>
    <xf numFmtId="0" fontId="18" fillId="2" borderId="20" xfId="9" applyFont="1" applyFill="1" applyBorder="1" applyAlignment="1">
      <alignment vertical="center" shrinkToFit="1"/>
    </xf>
    <xf numFmtId="0" fontId="18" fillId="2" borderId="19" xfId="9" applyFont="1" applyFill="1" applyBorder="1" applyAlignment="1">
      <alignment vertical="center" shrinkToFit="1"/>
    </xf>
    <xf numFmtId="0" fontId="18" fillId="2" borderId="19" xfId="9" applyFont="1" applyFill="1" applyBorder="1">
      <alignment vertical="center"/>
    </xf>
    <xf numFmtId="0" fontId="38" fillId="2" borderId="19" xfId="9" applyFont="1" applyFill="1" applyBorder="1">
      <alignment vertical="center"/>
    </xf>
    <xf numFmtId="0" fontId="38" fillId="2" borderId="53" xfId="9" applyFont="1" applyFill="1" applyBorder="1">
      <alignment vertical="center"/>
    </xf>
    <xf numFmtId="0" fontId="18" fillId="2" borderId="24" xfId="9" applyFont="1" applyFill="1" applyBorder="1">
      <alignment vertical="center"/>
    </xf>
    <xf numFmtId="0" fontId="18" fillId="2" borderId="11" xfId="9" applyFont="1" applyFill="1" applyBorder="1" applyAlignment="1">
      <alignment vertical="center" shrinkToFit="1"/>
    </xf>
    <xf numFmtId="0" fontId="18" fillId="2" borderId="15" xfId="9" applyFont="1" applyFill="1" applyBorder="1" applyAlignment="1">
      <alignment vertical="center" shrinkToFit="1"/>
    </xf>
    <xf numFmtId="0" fontId="18" fillId="2" borderId="15" xfId="9" applyFont="1" applyFill="1" applyBorder="1">
      <alignment vertical="center"/>
    </xf>
    <xf numFmtId="0" fontId="38" fillId="2" borderId="27" xfId="9" applyFont="1" applyFill="1" applyBorder="1">
      <alignment vertical="center"/>
    </xf>
    <xf numFmtId="0" fontId="18" fillId="2" borderId="13" xfId="9" applyFont="1" applyFill="1" applyBorder="1" applyAlignment="1">
      <alignment vertical="center" shrinkToFit="1"/>
    </xf>
    <xf numFmtId="0" fontId="18" fillId="2" borderId="6" xfId="9" applyFont="1" applyFill="1" applyBorder="1" applyAlignment="1">
      <alignment vertical="center" shrinkToFit="1"/>
    </xf>
    <xf numFmtId="0" fontId="18" fillId="2" borderId="6" xfId="9" applyFont="1" applyFill="1" applyBorder="1">
      <alignment vertical="center"/>
    </xf>
    <xf numFmtId="0" fontId="18" fillId="2" borderId="30" xfId="9" applyFont="1" applyFill="1" applyBorder="1">
      <alignment vertical="center"/>
    </xf>
    <xf numFmtId="0" fontId="38" fillId="2" borderId="31" xfId="9" applyFont="1" applyFill="1" applyBorder="1" applyAlignment="1">
      <alignment vertical="center" shrinkToFit="1"/>
    </xf>
    <xf numFmtId="0" fontId="18" fillId="2" borderId="31" xfId="9" applyFont="1" applyFill="1" applyBorder="1" applyAlignment="1">
      <alignment vertical="center" shrinkToFit="1"/>
    </xf>
    <xf numFmtId="0" fontId="18" fillId="2" borderId="31" xfId="9" applyFont="1" applyFill="1" applyBorder="1">
      <alignment vertical="center"/>
    </xf>
    <xf numFmtId="0" fontId="38" fillId="2" borderId="31" xfId="9" applyFont="1" applyFill="1" applyBorder="1">
      <alignment vertical="center"/>
    </xf>
    <xf numFmtId="0" fontId="38" fillId="2" borderId="60" xfId="9" applyFont="1" applyFill="1" applyBorder="1">
      <alignment vertical="center"/>
    </xf>
    <xf numFmtId="0" fontId="18" fillId="0" borderId="0" xfId="9" applyFont="1" applyProtection="1">
      <alignment vertical="center"/>
      <protection locked="0"/>
    </xf>
    <xf numFmtId="0" fontId="19" fillId="0" borderId="0" xfId="9" applyFont="1" applyAlignment="1" applyProtection="1">
      <alignment horizontal="right" vertical="center"/>
      <protection locked="0"/>
    </xf>
    <xf numFmtId="0" fontId="19" fillId="0" borderId="0" xfId="9" applyFont="1" applyProtection="1">
      <alignment vertical="center"/>
      <protection locked="0"/>
    </xf>
    <xf numFmtId="0" fontId="22" fillId="0" borderId="0" xfId="9" applyFont="1" applyAlignment="1" applyProtection="1">
      <alignment horizontal="right" vertical="center"/>
      <protection locked="0"/>
    </xf>
    <xf numFmtId="0" fontId="22" fillId="0" borderId="0" xfId="9" applyFont="1" applyProtection="1">
      <alignment vertical="center"/>
      <protection locked="0"/>
    </xf>
    <xf numFmtId="0" fontId="18" fillId="0" borderId="61" xfId="9" applyFont="1" applyBorder="1">
      <alignment vertical="center"/>
    </xf>
    <xf numFmtId="0" fontId="24" fillId="0" borderId="0" xfId="9" applyFont="1">
      <alignment vertical="center"/>
    </xf>
    <xf numFmtId="0" fontId="22" fillId="0" borderId="0" xfId="9" applyFont="1" applyAlignment="1">
      <alignment vertical="center" shrinkToFit="1"/>
    </xf>
    <xf numFmtId="0" fontId="23" fillId="0" borderId="0" xfId="9" applyFont="1" applyAlignment="1">
      <alignment vertical="center" shrinkToFit="1"/>
    </xf>
    <xf numFmtId="0" fontId="39" fillId="0" borderId="0" xfId="9" applyFont="1">
      <alignment vertical="center"/>
    </xf>
    <xf numFmtId="0" fontId="22" fillId="0" borderId="0" xfId="9" applyFont="1" applyAlignment="1" applyProtection="1">
      <alignment horizontal="left" vertical="center"/>
      <protection locked="0"/>
    </xf>
    <xf numFmtId="0" fontId="22" fillId="0" borderId="0" xfId="9" applyFont="1" applyAlignment="1" applyProtection="1">
      <alignment vertical="center" wrapText="1"/>
      <protection locked="0"/>
    </xf>
    <xf numFmtId="0" fontId="22" fillId="0" borderId="0" xfId="9" applyFont="1" applyAlignment="1" applyProtection="1">
      <alignment horizontal="justify" vertical="center" wrapText="1"/>
      <protection locked="0"/>
    </xf>
    <xf numFmtId="0" fontId="40" fillId="2" borderId="0" xfId="1" applyFont="1" applyFill="1" applyAlignment="1">
      <alignment horizontal="left" vertical="center"/>
    </xf>
    <xf numFmtId="0" fontId="41" fillId="2" borderId="0" xfId="1" applyFont="1" applyFill="1" applyAlignment="1">
      <alignment horizontal="left" vertical="center"/>
    </xf>
    <xf numFmtId="0" fontId="10" fillId="2" borderId="0" xfId="1" applyFont="1" applyFill="1" applyAlignment="1">
      <alignment horizontal="left" vertical="center"/>
    </xf>
    <xf numFmtId="0" fontId="14" fillId="2" borderId="6" xfId="1" applyFont="1" applyFill="1" applyBorder="1" applyAlignment="1">
      <alignment horizontal="left"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vertical="center"/>
    </xf>
    <xf numFmtId="0" fontId="14" fillId="2" borderId="11" xfId="1" applyFont="1" applyFill="1" applyBorder="1" applyAlignment="1">
      <alignment horizontal="center" vertical="center"/>
    </xf>
    <xf numFmtId="0" fontId="14" fillId="2" borderId="37" xfId="1" applyFont="1" applyFill="1" applyBorder="1" applyAlignment="1">
      <alignment vertical="center"/>
    </xf>
    <xf numFmtId="0" fontId="14" fillId="2" borderId="6" xfId="1" applyFont="1" applyFill="1" applyBorder="1" applyAlignment="1">
      <alignment vertical="center" wrapText="1"/>
    </xf>
    <xf numFmtId="0" fontId="14" fillId="2" borderId="6" xfId="1" applyFont="1" applyFill="1" applyBorder="1" applyAlignment="1">
      <alignment horizontal="center" vertical="center" shrinkToFit="1"/>
    </xf>
    <xf numFmtId="0" fontId="14" fillId="2" borderId="13" xfId="1" applyFont="1" applyFill="1" applyBorder="1" applyAlignment="1">
      <alignment horizontal="center" vertical="center"/>
    </xf>
    <xf numFmtId="0" fontId="14" fillId="2" borderId="14"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14" fillId="2" borderId="0" xfId="1" applyFont="1" applyFill="1" applyAlignment="1">
      <alignment horizontal="center" vertical="top"/>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40"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40"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7"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9" xfId="1" applyFont="1" applyFill="1" applyBorder="1" applyAlignment="1">
      <alignment horizontal="left" vertical="center"/>
    </xf>
    <xf numFmtId="0" fontId="14" fillId="2" borderId="37" xfId="1" applyFont="1" applyFill="1" applyBorder="1" applyAlignment="1">
      <alignment horizontal="left" vertical="center"/>
    </xf>
    <xf numFmtId="0" fontId="42" fillId="2" borderId="6" xfId="1" applyFont="1" applyFill="1" applyBorder="1" applyAlignment="1">
      <alignment horizontal="left" vertical="center" wrapText="1"/>
    </xf>
    <xf numFmtId="0" fontId="14" fillId="2" borderId="6" xfId="1" applyFont="1" applyFill="1" applyBorder="1" applyAlignment="1">
      <alignment horizontal="center" vertical="center"/>
    </xf>
    <xf numFmtId="49" fontId="14" fillId="2" borderId="13" xfId="1" applyNumberFormat="1" applyFont="1" applyFill="1" applyBorder="1" applyAlignment="1">
      <alignment horizontal="left" vertical="center"/>
    </xf>
    <xf numFmtId="49" fontId="14" fillId="2" borderId="1" xfId="1" applyNumberFormat="1" applyFont="1" applyFill="1" applyBorder="1" applyAlignment="1">
      <alignment horizontal="left" vertical="center"/>
    </xf>
    <xf numFmtId="49" fontId="14" fillId="2" borderId="14" xfId="1" applyNumberFormat="1" applyFont="1" applyFill="1" applyBorder="1" applyAlignment="1">
      <alignment horizontal="left" vertical="center"/>
    </xf>
    <xf numFmtId="0" fontId="14" fillId="2" borderId="6" xfId="1" applyFont="1" applyFill="1" applyBorder="1" applyAlignment="1">
      <alignment horizontal="center" vertical="center" shrinkToFit="1"/>
    </xf>
    <xf numFmtId="49" fontId="44" fillId="2" borderId="13" xfId="1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0" xfId="1" applyFont="1" applyFill="1" applyAlignment="1">
      <alignment horizontal="left" vertical="top" wrapText="1"/>
    </xf>
    <xf numFmtId="0" fontId="14" fillId="2" borderId="13" xfId="1" applyFont="1" applyFill="1" applyBorder="1" applyAlignment="1">
      <alignment horizontal="left" vertical="center"/>
    </xf>
    <xf numFmtId="0" fontId="14" fillId="2" borderId="1" xfId="1" applyFont="1" applyFill="1" applyBorder="1" applyAlignment="1">
      <alignment horizontal="left" vertical="center"/>
    </xf>
    <xf numFmtId="0" fontId="14" fillId="2" borderId="14" xfId="1" applyFont="1" applyFill="1" applyBorder="1" applyAlignment="1">
      <alignment horizontal="left" vertic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2" xfId="0" applyFont="1" applyFill="1" applyBorder="1" applyAlignment="1">
      <alignment horizontal="left" vertical="center"/>
    </xf>
    <xf numFmtId="0" fontId="16" fillId="2" borderId="33" xfId="0" applyFont="1" applyFill="1" applyBorder="1" applyAlignment="1">
      <alignment horizontal="left" vertical="center"/>
    </xf>
    <xf numFmtId="0" fontId="16" fillId="2" borderId="34" xfId="0" applyFont="1" applyFill="1" applyBorder="1" applyAlignment="1">
      <alignment horizontal="left"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5"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center" vertical="top"/>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49" fontId="12" fillId="2" borderId="8" xfId="2" applyNumberFormat="1" applyFont="1" applyFill="1" applyBorder="1" applyAlignment="1">
      <alignment horizontal="center" vertical="center" wrapText="1"/>
    </xf>
    <xf numFmtId="0" fontId="12" fillId="2" borderId="11" xfId="2" applyFont="1" applyFill="1" applyBorder="1" applyAlignment="1">
      <alignment horizontal="left" vertical="center" wrapText="1"/>
    </xf>
    <xf numFmtId="0" fontId="12" fillId="2" borderId="12" xfId="2" applyFont="1" applyFill="1" applyBorder="1" applyAlignment="1">
      <alignment horizontal="left" vertical="center" wrapText="1"/>
    </xf>
    <xf numFmtId="0" fontId="12" fillId="2" borderId="26" xfId="2" applyFont="1" applyFill="1" applyBorder="1" applyAlignment="1">
      <alignment horizontal="left" vertical="center" wrapText="1"/>
    </xf>
    <xf numFmtId="0" fontId="16" fillId="2" borderId="31" xfId="0" applyFont="1" applyFill="1" applyBorder="1" applyAlignment="1">
      <alignment horizontal="center" vertical="center"/>
    </xf>
    <xf numFmtId="0" fontId="12" fillId="2" borderId="13"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49" fontId="12" fillId="2" borderId="13" xfId="3" applyNumberFormat="1" applyFont="1" applyFill="1" applyBorder="1" applyAlignment="1">
      <alignment horizontal="left" vertical="center"/>
    </xf>
    <xf numFmtId="49" fontId="12" fillId="2" borderId="1" xfId="3" applyNumberFormat="1" applyFont="1" applyFill="1" applyBorder="1" applyAlignment="1">
      <alignment horizontal="left" vertical="center"/>
    </xf>
    <xf numFmtId="49" fontId="12" fillId="2" borderId="4" xfId="3" applyNumberFormat="1" applyFont="1" applyFill="1" applyBorder="1" applyAlignment="1">
      <alignment horizontal="left" vertical="center"/>
    </xf>
    <xf numFmtId="0" fontId="12" fillId="2" borderId="31" xfId="2" applyFont="1" applyFill="1" applyBorder="1" applyAlignment="1">
      <alignment horizontal="left" vertical="center"/>
    </xf>
    <xf numFmtId="49" fontId="12" fillId="2" borderId="32" xfId="3" applyNumberFormat="1" applyFont="1" applyFill="1" applyBorder="1" applyAlignment="1">
      <alignment horizontal="left" vertical="center"/>
    </xf>
    <xf numFmtId="49" fontId="12" fillId="2" borderId="33" xfId="3" applyNumberFormat="1" applyFont="1" applyFill="1" applyBorder="1" applyAlignment="1">
      <alignment horizontal="left" vertical="center"/>
    </xf>
    <xf numFmtId="49" fontId="12" fillId="2" borderId="34" xfId="3" applyNumberFormat="1" applyFont="1" applyFill="1" applyBorder="1" applyAlignment="1">
      <alignment horizontal="left" vertical="center"/>
    </xf>
    <xf numFmtId="0" fontId="16" fillId="2" borderId="18" xfId="0" applyFont="1" applyFill="1" applyBorder="1" applyAlignment="1">
      <alignment horizontal="center" vertical="center" textRotation="255"/>
    </xf>
    <xf numFmtId="0" fontId="16" fillId="2" borderId="19" xfId="0" applyFont="1" applyFill="1" applyBorder="1" applyAlignment="1">
      <alignment horizontal="center" vertical="center" textRotation="255"/>
    </xf>
    <xf numFmtId="0" fontId="16" fillId="2" borderId="24" xfId="0" applyFont="1" applyFill="1" applyBorder="1" applyAlignment="1">
      <alignment horizontal="center" vertical="center" textRotation="255"/>
    </xf>
    <xf numFmtId="0" fontId="16" fillId="2" borderId="6" xfId="0" applyFont="1" applyFill="1" applyBorder="1" applyAlignment="1">
      <alignment horizontal="center" vertical="center" textRotation="255"/>
    </xf>
    <xf numFmtId="0" fontId="16" fillId="2" borderId="30" xfId="0" applyFont="1" applyFill="1" applyBorder="1" applyAlignment="1">
      <alignment horizontal="center" vertical="center" textRotation="255"/>
    </xf>
    <xf numFmtId="0" fontId="16" fillId="2" borderId="31" xfId="0" applyFont="1" applyFill="1" applyBorder="1" applyAlignment="1">
      <alignment horizontal="center" vertical="center" textRotation="255"/>
    </xf>
    <xf numFmtId="0" fontId="12" fillId="2" borderId="25" xfId="2" applyFont="1" applyFill="1" applyBorder="1" applyAlignment="1">
      <alignment horizontal="center" vertical="center" wrapText="1"/>
    </xf>
    <xf numFmtId="0" fontId="16" fillId="3" borderId="24" xfId="0" applyFont="1" applyFill="1" applyBorder="1" applyAlignment="1">
      <alignment horizontal="left" vertical="center"/>
    </xf>
    <xf numFmtId="0" fontId="16" fillId="3" borderId="6" xfId="0" applyFont="1" applyFill="1" applyBorder="1" applyAlignment="1">
      <alignment horizontal="left" vertical="center"/>
    </xf>
    <xf numFmtId="0" fontId="16" fillId="3" borderId="27" xfId="0" applyFont="1" applyFill="1" applyBorder="1" applyAlignment="1">
      <alignment horizontal="left" vertical="center"/>
    </xf>
    <xf numFmtId="0" fontId="16" fillId="2" borderId="6"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3" xfId="0" applyFont="1" applyFill="1" applyBorder="1" applyAlignment="1">
      <alignment horizontal="left" vertical="center" wrapText="1" shrinkToFit="1"/>
    </xf>
    <xf numFmtId="0" fontId="16" fillId="2" borderId="1" xfId="0" applyFont="1" applyFill="1" applyBorder="1" applyAlignment="1">
      <alignment horizontal="left" vertical="center" wrapText="1" shrinkToFit="1"/>
    </xf>
    <xf numFmtId="0" fontId="16" fillId="2" borderId="14" xfId="0" applyFont="1" applyFill="1" applyBorder="1" applyAlignment="1">
      <alignment horizontal="left" vertical="center" wrapText="1" shrinkToFit="1"/>
    </xf>
    <xf numFmtId="0" fontId="16" fillId="2" borderId="11" xfId="0" applyFont="1" applyFill="1" applyBorder="1" applyAlignment="1">
      <alignment horizontal="left" vertical="center" wrapText="1" shrinkToFit="1"/>
    </xf>
    <xf numFmtId="0" fontId="16" fillId="2" borderId="12"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6" fillId="2" borderId="25" xfId="0" applyFont="1" applyFill="1" applyBorder="1" applyAlignment="1">
      <alignment horizontal="center" vertical="center"/>
    </xf>
    <xf numFmtId="0" fontId="16" fillId="2" borderId="6" xfId="0" applyFont="1" applyFill="1" applyBorder="1" applyAlignment="1">
      <alignment horizontal="left" vertical="center" wrapText="1"/>
    </xf>
    <xf numFmtId="176" fontId="16" fillId="2" borderId="6" xfId="0" applyNumberFormat="1" applyFont="1" applyFill="1" applyBorder="1" applyAlignment="1">
      <alignment horizontal="left" vertical="center" indent="1"/>
    </xf>
    <xf numFmtId="0" fontId="16" fillId="2" borderId="16"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2" fillId="2" borderId="10"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12" fillId="2" borderId="2" xfId="2" applyFont="1" applyFill="1" applyBorder="1" applyAlignment="1">
      <alignment horizontal="left" vertical="center" wrapText="1"/>
    </xf>
    <xf numFmtId="0" fontId="16" fillId="2" borderId="42"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11" xfId="0" applyFont="1" applyFill="1" applyBorder="1" applyAlignment="1">
      <alignment horizontal="center" vertical="center"/>
    </xf>
    <xf numFmtId="0" fontId="12" fillId="2" borderId="6" xfId="2"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20" xfId="0" applyFont="1" applyFill="1" applyBorder="1" applyAlignment="1">
      <alignment horizontal="left" vertical="center" wrapText="1" shrinkToFit="1"/>
    </xf>
    <xf numFmtId="0" fontId="16" fillId="2" borderId="21" xfId="0" applyFont="1" applyFill="1" applyBorder="1" applyAlignment="1">
      <alignment horizontal="left" vertical="center" wrapText="1" shrinkToFit="1"/>
    </xf>
    <xf numFmtId="0" fontId="16" fillId="2" borderId="22" xfId="0" applyFont="1" applyFill="1" applyBorder="1" applyAlignment="1">
      <alignment horizontal="left" vertical="center" wrapText="1" shrinkToFit="1"/>
    </xf>
    <xf numFmtId="0" fontId="16" fillId="2" borderId="19" xfId="0" applyFont="1" applyFill="1" applyBorder="1" applyAlignment="1">
      <alignment horizontal="center" vertical="center" shrinkToFit="1"/>
    </xf>
    <xf numFmtId="0" fontId="12" fillId="2" borderId="46" xfId="2" applyFont="1" applyFill="1" applyBorder="1" applyAlignment="1">
      <alignment horizontal="center" vertical="center" wrapText="1"/>
    </xf>
    <xf numFmtId="0" fontId="12" fillId="2" borderId="44" xfId="2" applyFont="1" applyFill="1" applyBorder="1" applyAlignment="1">
      <alignment horizontal="center" vertical="center" wrapText="1"/>
    </xf>
    <xf numFmtId="49" fontId="12" fillId="2" borderId="44" xfId="2" applyNumberFormat="1"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6" fillId="2" borderId="32" xfId="0" applyFont="1" applyFill="1" applyBorder="1" applyAlignment="1">
      <alignment horizontal="left" vertical="center" wrapText="1" shrinkToFit="1"/>
    </xf>
    <xf numFmtId="0" fontId="16" fillId="2" borderId="33" xfId="0" applyFont="1" applyFill="1" applyBorder="1" applyAlignment="1">
      <alignment horizontal="left" vertical="center" wrapText="1" shrinkToFit="1"/>
    </xf>
    <xf numFmtId="0" fontId="16" fillId="2" borderId="39" xfId="0" applyFont="1" applyFill="1" applyBorder="1" applyAlignment="1">
      <alignment horizontal="left" vertical="center" wrapText="1" shrinkToFit="1"/>
    </xf>
    <xf numFmtId="0" fontId="16" fillId="2" borderId="49" xfId="0" applyFont="1" applyFill="1" applyBorder="1" applyAlignment="1">
      <alignment horizontal="left" vertical="center" wrapText="1" shrinkToFit="1"/>
    </xf>
    <xf numFmtId="0" fontId="16" fillId="2" borderId="41"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16" fillId="2" borderId="31" xfId="0" applyFont="1" applyFill="1" applyBorder="1" applyAlignment="1">
      <alignment horizontal="center" vertical="center" shrinkToFit="1"/>
    </xf>
    <xf numFmtId="0" fontId="18" fillId="0" borderId="52" xfId="7" applyFont="1" applyBorder="1" applyAlignment="1">
      <alignment horizontal="center" vertical="center"/>
    </xf>
    <xf numFmtId="0" fontId="18" fillId="0" borderId="55" xfId="7" applyFont="1" applyBorder="1" applyAlignment="1">
      <alignment horizontal="center" vertical="center"/>
    </xf>
    <xf numFmtId="0" fontId="18" fillId="0" borderId="59" xfId="7" applyFont="1" applyBorder="1" applyAlignment="1">
      <alignment horizontal="center" vertical="center"/>
    </xf>
    <xf numFmtId="0" fontId="18" fillId="0" borderId="44" xfId="7" applyFont="1" applyBorder="1" applyAlignment="1">
      <alignment horizontal="center" vertical="center" wrapText="1"/>
    </xf>
    <xf numFmtId="0" fontId="18" fillId="0" borderId="47" xfId="7" applyFont="1" applyBorder="1" applyAlignment="1">
      <alignment horizontal="center" vertical="center" wrapText="1"/>
    </xf>
    <xf numFmtId="0" fontId="18" fillId="0" borderId="0" xfId="7" applyFont="1" applyAlignment="1">
      <alignment horizontal="center" vertical="center" wrapText="1"/>
    </xf>
    <xf numFmtId="0" fontId="18" fillId="0" borderId="35" xfId="7" applyFont="1" applyBorder="1" applyAlignment="1">
      <alignment horizontal="center" vertical="center" wrapText="1"/>
    </xf>
    <xf numFmtId="0" fontId="18" fillId="0" borderId="41" xfId="7" applyFont="1" applyBorder="1" applyAlignment="1">
      <alignment horizontal="center" vertical="center" wrapText="1"/>
    </xf>
    <xf numFmtId="0" fontId="18" fillId="0" borderId="50" xfId="7" applyFont="1" applyBorder="1" applyAlignment="1">
      <alignment horizontal="center" vertical="center" wrapText="1"/>
    </xf>
    <xf numFmtId="0" fontId="18" fillId="0" borderId="46" xfId="7" applyFont="1" applyBorder="1" applyAlignment="1">
      <alignment horizontal="center" vertical="center" wrapText="1"/>
    </xf>
    <xf numFmtId="0" fontId="18" fillId="0" borderId="10" xfId="7" applyFont="1" applyBorder="1" applyAlignment="1">
      <alignment horizontal="center" vertical="center" wrapText="1"/>
    </xf>
    <xf numFmtId="0" fontId="18" fillId="0" borderId="49" xfId="7" applyFont="1" applyBorder="1" applyAlignment="1">
      <alignment horizontal="center" vertical="center" wrapText="1"/>
    </xf>
    <xf numFmtId="0" fontId="18" fillId="0" borderId="45"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51" xfId="7" applyFont="1" applyBorder="1" applyAlignment="1">
      <alignment horizontal="center" vertical="center" wrapText="1"/>
    </xf>
    <xf numFmtId="0" fontId="18" fillId="0" borderId="43" xfId="7" quotePrefix="1" applyFont="1" applyBorder="1" applyAlignment="1">
      <alignment horizontal="center" vertical="center"/>
    </xf>
    <xf numFmtId="0" fontId="18" fillId="0" borderId="44" xfId="7" applyFont="1" applyBorder="1" applyAlignment="1">
      <alignment horizontal="center" vertical="center"/>
    </xf>
    <xf numFmtId="0" fontId="19" fillId="4" borderId="0" xfId="7" applyFont="1" applyFill="1" applyAlignment="1" applyProtection="1">
      <alignment horizontal="center" vertical="center"/>
      <protection locked="0"/>
    </xf>
    <xf numFmtId="0" fontId="19" fillId="5" borderId="0" xfId="7" applyFont="1" applyFill="1" applyAlignment="1" applyProtection="1">
      <alignment horizontal="center" vertical="center"/>
      <protection locked="0"/>
    </xf>
    <xf numFmtId="0" fontId="19" fillId="0" borderId="0" xfId="7" applyFont="1" applyAlignment="1">
      <alignment horizontal="center" vertical="center"/>
    </xf>
    <xf numFmtId="0" fontId="18" fillId="4" borderId="6" xfId="7" applyFont="1" applyFill="1" applyBorder="1" applyAlignment="1" applyProtection="1">
      <alignment horizontal="center" vertical="center"/>
      <protection locked="0"/>
    </xf>
    <xf numFmtId="0" fontId="22" fillId="0" borderId="18" xfId="7" applyFont="1" applyBorder="1" applyAlignment="1">
      <alignment horizontal="center" vertical="center" wrapText="1"/>
    </xf>
    <xf numFmtId="0" fontId="22" fillId="0" borderId="53" xfId="7" applyFont="1" applyBorder="1" applyAlignment="1">
      <alignment horizontal="center" vertical="center" wrapText="1"/>
    </xf>
    <xf numFmtId="0" fontId="22" fillId="0" borderId="24" xfId="7" applyFont="1" applyBorder="1" applyAlignment="1">
      <alignment horizontal="center" vertical="center" wrapText="1"/>
    </xf>
    <xf numFmtId="0" fontId="22" fillId="0" borderId="27" xfId="7" applyFont="1" applyBorder="1" applyAlignment="1">
      <alignment horizontal="center" vertical="center" wrapText="1"/>
    </xf>
    <xf numFmtId="0" fontId="22" fillId="0" borderId="57" xfId="7" applyFont="1" applyBorder="1" applyAlignment="1">
      <alignment horizontal="center" vertical="center" wrapText="1"/>
    </xf>
    <xf numFmtId="0" fontId="22" fillId="0" borderId="58" xfId="7" applyFont="1" applyBorder="1" applyAlignment="1">
      <alignment horizontal="center" vertical="center" wrapText="1"/>
    </xf>
    <xf numFmtId="0" fontId="22" fillId="0" borderId="30" xfId="7" applyFont="1" applyBorder="1" applyAlignment="1">
      <alignment horizontal="center" vertical="center" wrapText="1"/>
    </xf>
    <xf numFmtId="0" fontId="22" fillId="0" borderId="60" xfId="7" applyFont="1" applyBorder="1" applyAlignment="1">
      <alignment horizontal="center" vertical="center" wrapText="1"/>
    </xf>
    <xf numFmtId="0" fontId="18" fillId="0" borderId="54" xfId="7" applyFont="1" applyBorder="1" applyAlignment="1">
      <alignment horizontal="center" vertical="center" wrapText="1"/>
    </xf>
    <xf numFmtId="0" fontId="18" fillId="0" borderId="52" xfId="7" applyFont="1" applyBorder="1" applyAlignment="1">
      <alignment horizontal="center" vertical="center" wrapText="1"/>
    </xf>
    <xf numFmtId="0" fontId="18" fillId="0" borderId="56" xfId="7" applyFont="1" applyBorder="1" applyAlignment="1">
      <alignment horizontal="center" vertical="center"/>
    </xf>
    <xf numFmtId="0" fontId="18" fillId="0" borderId="1" xfId="7" applyFont="1" applyBorder="1" applyAlignment="1">
      <alignment horizontal="center" vertical="center"/>
    </xf>
    <xf numFmtId="0" fontId="18" fillId="0" borderId="4" xfId="7" applyFont="1" applyBorder="1" applyAlignment="1">
      <alignment horizontal="center" vertical="center"/>
    </xf>
    <xf numFmtId="0" fontId="18" fillId="5" borderId="13" xfId="7" applyFont="1" applyFill="1" applyBorder="1" applyAlignment="1" applyProtection="1">
      <alignment horizontal="center" vertical="center"/>
      <protection locked="0"/>
    </xf>
    <xf numFmtId="0" fontId="18" fillId="5" borderId="14" xfId="7" applyFont="1" applyFill="1" applyBorder="1" applyAlignment="1" applyProtection="1">
      <alignment horizontal="center" vertical="center"/>
      <protection locked="0"/>
    </xf>
    <xf numFmtId="0" fontId="18" fillId="2" borderId="13" xfId="7" applyFont="1" applyFill="1" applyBorder="1" applyAlignment="1">
      <alignment horizontal="center" vertical="center"/>
    </xf>
    <xf numFmtId="0" fontId="18" fillId="2" borderId="14" xfId="7" applyFont="1" applyFill="1" applyBorder="1" applyAlignment="1">
      <alignment horizontal="center" vertical="center"/>
    </xf>
    <xf numFmtId="0" fontId="18" fillId="5" borderId="62" xfId="7" applyFont="1" applyFill="1" applyBorder="1" applyAlignment="1" applyProtection="1">
      <alignment horizontal="left" vertical="center" wrapText="1"/>
      <protection locked="0"/>
    </xf>
    <xf numFmtId="0" fontId="18" fillId="5" borderId="21" xfId="7" applyFont="1" applyFill="1" applyBorder="1" applyAlignment="1" applyProtection="1">
      <alignment horizontal="left" vertical="center" wrapText="1"/>
      <protection locked="0"/>
    </xf>
    <xf numFmtId="0" fontId="18" fillId="5" borderId="23" xfId="7" applyFont="1" applyFill="1" applyBorder="1" applyAlignment="1" applyProtection="1">
      <alignment horizontal="left" vertical="center" wrapText="1"/>
      <protection locked="0"/>
    </xf>
    <xf numFmtId="0" fontId="22" fillId="4" borderId="56" xfId="7" applyFont="1" applyFill="1" applyBorder="1" applyAlignment="1" applyProtection="1">
      <alignment horizontal="center" vertical="center" wrapText="1"/>
      <protection locked="0"/>
    </xf>
    <xf numFmtId="0" fontId="22" fillId="4" borderId="14" xfId="7" applyFont="1" applyFill="1" applyBorder="1" applyAlignment="1" applyProtection="1">
      <alignment horizontal="center" vertical="center" wrapText="1"/>
      <protection locked="0"/>
    </xf>
    <xf numFmtId="0" fontId="18" fillId="4" borderId="13" xfId="7" applyFont="1" applyFill="1" applyBorder="1" applyAlignment="1" applyProtection="1">
      <alignment horizontal="center" vertical="center" wrapText="1"/>
      <protection locked="0"/>
    </xf>
    <xf numFmtId="0" fontId="18" fillId="4" borderId="14" xfId="7" applyFont="1" applyFill="1" applyBorder="1" applyAlignment="1" applyProtection="1">
      <alignment horizontal="center" vertical="center" wrapText="1"/>
      <protection locked="0"/>
    </xf>
    <xf numFmtId="0" fontId="18" fillId="4" borderId="13" xfId="7" applyFont="1" applyFill="1" applyBorder="1" applyAlignment="1" applyProtection="1">
      <alignment horizontal="center" vertical="center" shrinkToFit="1"/>
      <protection locked="0"/>
    </xf>
    <xf numFmtId="0" fontId="18" fillId="4" borderId="1" xfId="7" applyFont="1" applyFill="1" applyBorder="1" applyAlignment="1" applyProtection="1">
      <alignment horizontal="center" vertical="center" shrinkToFit="1"/>
      <protection locked="0"/>
    </xf>
    <xf numFmtId="0" fontId="18" fillId="4" borderId="14" xfId="7" applyFont="1" applyFill="1" applyBorder="1" applyAlignment="1" applyProtection="1">
      <alignment horizontal="center" vertical="center" shrinkToFit="1"/>
      <protection locked="0"/>
    </xf>
    <xf numFmtId="0" fontId="18" fillId="5" borderId="13" xfId="7" applyFont="1" applyFill="1" applyBorder="1" applyAlignment="1" applyProtection="1">
      <alignment horizontal="center" vertical="center" wrapText="1"/>
      <protection locked="0"/>
    </xf>
    <xf numFmtId="0" fontId="18" fillId="5" borderId="1" xfId="7" applyFont="1" applyFill="1" applyBorder="1" applyAlignment="1" applyProtection="1">
      <alignment horizontal="center" vertical="center" wrapText="1"/>
      <protection locked="0"/>
    </xf>
    <xf numFmtId="0" fontId="18" fillId="5" borderId="4" xfId="7" applyFont="1" applyFill="1" applyBorder="1" applyAlignment="1" applyProtection="1">
      <alignment horizontal="center" vertical="center" wrapText="1"/>
      <protection locked="0"/>
    </xf>
    <xf numFmtId="178" fontId="19" fillId="2" borderId="56" xfId="7" applyNumberFormat="1" applyFont="1" applyFill="1" applyBorder="1" applyAlignment="1">
      <alignment horizontal="center" vertical="center" wrapText="1"/>
    </xf>
    <xf numFmtId="178" fontId="19" fillId="2" borderId="4" xfId="7" applyNumberFormat="1" applyFont="1" applyFill="1" applyBorder="1" applyAlignment="1">
      <alignment horizontal="center" vertical="center" wrapText="1"/>
    </xf>
    <xf numFmtId="178" fontId="19" fillId="2" borderId="56" xfId="8" applyNumberFormat="1" applyFont="1" applyFill="1" applyBorder="1" applyAlignment="1" applyProtection="1">
      <alignment horizontal="center" vertical="center" wrapText="1"/>
    </xf>
    <xf numFmtId="178" fontId="19" fillId="2" borderId="4" xfId="8" applyNumberFormat="1" applyFont="1" applyFill="1" applyBorder="1" applyAlignment="1" applyProtection="1">
      <alignment horizontal="center" vertical="center" wrapText="1"/>
    </xf>
    <xf numFmtId="0" fontId="18" fillId="5" borderId="56" xfId="7" applyFont="1" applyFill="1" applyBorder="1" applyAlignment="1" applyProtection="1">
      <alignment horizontal="left" vertical="center" wrapText="1"/>
      <protection locked="0"/>
    </xf>
    <xf numFmtId="0" fontId="18" fillId="5" borderId="1" xfId="7" applyFont="1" applyFill="1" applyBorder="1" applyAlignment="1" applyProtection="1">
      <alignment horizontal="left" vertical="center" wrapText="1"/>
      <protection locked="0"/>
    </xf>
    <xf numFmtId="0" fontId="18" fillId="5" borderId="4" xfId="7" applyFont="1" applyFill="1" applyBorder="1" applyAlignment="1" applyProtection="1">
      <alignment horizontal="left" vertical="center" wrapText="1"/>
      <protection locked="0"/>
    </xf>
    <xf numFmtId="0" fontId="22" fillId="4" borderId="62" xfId="7" applyFont="1" applyFill="1" applyBorder="1" applyAlignment="1" applyProtection="1">
      <alignment horizontal="center" vertical="center" wrapText="1"/>
      <protection locked="0"/>
    </xf>
    <xf numFmtId="0" fontId="22" fillId="4" borderId="22" xfId="7" applyFont="1" applyFill="1" applyBorder="1" applyAlignment="1" applyProtection="1">
      <alignment horizontal="center" vertical="center" wrapText="1"/>
      <protection locked="0"/>
    </xf>
    <xf numFmtId="0" fontId="18" fillId="4" borderId="20" xfId="7" applyFont="1" applyFill="1" applyBorder="1" applyAlignment="1" applyProtection="1">
      <alignment horizontal="center" vertical="center" wrapText="1"/>
      <protection locked="0"/>
    </xf>
    <xf numFmtId="0" fontId="18" fillId="4" borderId="22" xfId="7" applyFont="1" applyFill="1" applyBorder="1" applyAlignment="1" applyProtection="1">
      <alignment horizontal="center" vertical="center" wrapText="1"/>
      <protection locked="0"/>
    </xf>
    <xf numFmtId="0" fontId="18" fillId="4" borderId="20" xfId="7" applyFont="1" applyFill="1" applyBorder="1" applyAlignment="1" applyProtection="1">
      <alignment horizontal="center" vertical="center" shrinkToFit="1"/>
      <protection locked="0"/>
    </xf>
    <xf numFmtId="0" fontId="18" fillId="4" borderId="21" xfId="7" applyFont="1" applyFill="1" applyBorder="1" applyAlignment="1" applyProtection="1">
      <alignment horizontal="center" vertical="center" shrinkToFit="1"/>
      <protection locked="0"/>
    </xf>
    <xf numFmtId="0" fontId="18" fillId="4" borderId="22" xfId="7" applyFont="1" applyFill="1" applyBorder="1" applyAlignment="1" applyProtection="1">
      <alignment horizontal="center" vertical="center" shrinkToFit="1"/>
      <protection locked="0"/>
    </xf>
    <xf numFmtId="0" fontId="18" fillId="5" borderId="20" xfId="7" applyFont="1" applyFill="1" applyBorder="1" applyAlignment="1" applyProtection="1">
      <alignment horizontal="center" vertical="center" wrapText="1"/>
      <protection locked="0"/>
    </xf>
    <xf numFmtId="0" fontId="18" fillId="5" borderId="21" xfId="7" applyFont="1" applyFill="1" applyBorder="1" applyAlignment="1" applyProtection="1">
      <alignment horizontal="center" vertical="center" wrapText="1"/>
      <protection locked="0"/>
    </xf>
    <xf numFmtId="0" fontId="18" fillId="5" borderId="23" xfId="7" applyFont="1" applyFill="1" applyBorder="1" applyAlignment="1" applyProtection="1">
      <alignment horizontal="center" vertical="center" wrapText="1"/>
      <protection locked="0"/>
    </xf>
    <xf numFmtId="178" fontId="19" fillId="2" borderId="62" xfId="7" applyNumberFormat="1" applyFont="1" applyFill="1" applyBorder="1" applyAlignment="1">
      <alignment horizontal="center" vertical="center" wrapText="1"/>
    </xf>
    <xf numFmtId="178" fontId="19" fillId="2" borderId="23" xfId="7" applyNumberFormat="1" applyFont="1" applyFill="1" applyBorder="1" applyAlignment="1">
      <alignment horizontal="center" vertical="center" wrapText="1"/>
    </xf>
    <xf numFmtId="178" fontId="19" fillId="2" borderId="62" xfId="8" applyNumberFormat="1" applyFont="1" applyFill="1" applyBorder="1" applyAlignment="1" applyProtection="1">
      <alignment horizontal="center" vertical="center" wrapText="1"/>
    </xf>
    <xf numFmtId="178" fontId="19" fillId="2" borderId="23" xfId="8" applyNumberFormat="1" applyFont="1" applyFill="1" applyBorder="1" applyAlignment="1" applyProtection="1">
      <alignment horizontal="center" vertical="center" wrapText="1"/>
    </xf>
    <xf numFmtId="0" fontId="22" fillId="4" borderId="38" xfId="7" applyFont="1" applyFill="1" applyBorder="1" applyAlignment="1" applyProtection="1">
      <alignment horizontal="center" vertical="center" wrapText="1"/>
      <protection locked="0"/>
    </xf>
    <xf numFmtId="0" fontId="22" fillId="4" borderId="39" xfId="7" applyFont="1" applyFill="1" applyBorder="1" applyAlignment="1" applyProtection="1">
      <alignment horizontal="center" vertical="center" wrapText="1"/>
      <protection locked="0"/>
    </xf>
    <xf numFmtId="0" fontId="18" fillId="4" borderId="32" xfId="7" applyFont="1" applyFill="1" applyBorder="1" applyAlignment="1" applyProtection="1">
      <alignment horizontal="center" vertical="center" wrapText="1"/>
      <protection locked="0"/>
    </xf>
    <xf numFmtId="0" fontId="18" fillId="4" borderId="39" xfId="7" applyFont="1" applyFill="1" applyBorder="1" applyAlignment="1" applyProtection="1">
      <alignment horizontal="center" vertical="center" wrapText="1"/>
      <protection locked="0"/>
    </xf>
    <xf numFmtId="0" fontId="18" fillId="4" borderId="32" xfId="7" applyFont="1" applyFill="1" applyBorder="1" applyAlignment="1" applyProtection="1">
      <alignment horizontal="center" vertical="center" shrinkToFit="1"/>
      <protection locked="0"/>
    </xf>
    <xf numFmtId="0" fontId="18" fillId="4" borderId="33" xfId="7" applyFont="1" applyFill="1" applyBorder="1" applyAlignment="1" applyProtection="1">
      <alignment horizontal="center" vertical="center" shrinkToFit="1"/>
      <protection locked="0"/>
    </xf>
    <xf numFmtId="0" fontId="18" fillId="4" borderId="39" xfId="7" applyFont="1" applyFill="1" applyBorder="1" applyAlignment="1" applyProtection="1">
      <alignment horizontal="center" vertical="center" shrinkToFit="1"/>
      <protection locked="0"/>
    </xf>
    <xf numFmtId="0" fontId="18" fillId="5" borderId="32" xfId="7" applyFont="1" applyFill="1" applyBorder="1" applyAlignment="1" applyProtection="1">
      <alignment horizontal="center" vertical="center" wrapText="1"/>
      <protection locked="0"/>
    </xf>
    <xf numFmtId="0" fontId="18" fillId="5" borderId="33" xfId="7" applyFont="1" applyFill="1" applyBorder="1" applyAlignment="1" applyProtection="1">
      <alignment horizontal="center" vertical="center" wrapText="1"/>
      <protection locked="0"/>
    </xf>
    <xf numFmtId="0" fontId="18" fillId="5" borderId="34" xfId="7" applyFont="1" applyFill="1" applyBorder="1" applyAlignment="1" applyProtection="1">
      <alignment horizontal="center" vertical="center" wrapText="1"/>
      <protection locked="0"/>
    </xf>
    <xf numFmtId="178" fontId="19" fillId="2" borderId="38" xfId="7" applyNumberFormat="1" applyFont="1" applyFill="1" applyBorder="1" applyAlignment="1">
      <alignment horizontal="center" vertical="center" wrapText="1"/>
    </xf>
    <xf numFmtId="178" fontId="19" fillId="2" borderId="34" xfId="7" applyNumberFormat="1" applyFont="1" applyFill="1" applyBorder="1" applyAlignment="1">
      <alignment horizontal="center" vertical="center" wrapText="1"/>
    </xf>
    <xf numFmtId="178" fontId="19" fillId="2" borderId="38" xfId="8" applyNumberFormat="1" applyFont="1" applyFill="1" applyBorder="1" applyAlignment="1" applyProtection="1">
      <alignment horizontal="center" vertical="center" wrapText="1"/>
    </xf>
    <xf numFmtId="178" fontId="19" fillId="2" borderId="34" xfId="8" applyNumberFormat="1" applyFont="1" applyFill="1" applyBorder="1" applyAlignment="1" applyProtection="1">
      <alignment horizontal="center" vertical="center" wrapText="1"/>
    </xf>
    <xf numFmtId="0" fontId="18" fillId="5" borderId="38" xfId="7" applyFont="1" applyFill="1" applyBorder="1" applyAlignment="1" applyProtection="1">
      <alignment horizontal="left" vertical="center" wrapText="1"/>
      <protection locked="0"/>
    </xf>
    <xf numFmtId="0" fontId="18" fillId="5" borderId="33" xfId="7" applyFont="1" applyFill="1" applyBorder="1" applyAlignment="1" applyProtection="1">
      <alignment horizontal="left" vertical="center" wrapText="1"/>
      <protection locked="0"/>
    </xf>
    <xf numFmtId="0" fontId="18" fillId="5" borderId="34" xfId="7" applyFont="1" applyFill="1" applyBorder="1" applyAlignment="1" applyProtection="1">
      <alignment horizontal="left" vertical="center" wrapText="1"/>
      <protection locked="0"/>
    </xf>
    <xf numFmtId="182" fontId="21" fillId="0" borderId="13" xfId="8" applyNumberFormat="1" applyFont="1" applyFill="1" applyBorder="1" applyAlignment="1" applyProtection="1">
      <alignment horizontal="right" vertical="center"/>
    </xf>
    <xf numFmtId="182" fontId="21" fillId="0" borderId="14" xfId="8" applyNumberFormat="1" applyFont="1" applyFill="1" applyBorder="1" applyAlignment="1" applyProtection="1">
      <alignment horizontal="right" vertical="center"/>
    </xf>
    <xf numFmtId="0" fontId="21" fillId="5" borderId="13" xfId="7" applyFont="1" applyFill="1" applyBorder="1" applyAlignment="1" applyProtection="1">
      <alignment horizontal="right" vertical="center"/>
      <protection locked="0"/>
    </xf>
    <xf numFmtId="0" fontId="21" fillId="5" borderId="14" xfId="7" applyFont="1" applyFill="1" applyBorder="1" applyAlignment="1" applyProtection="1">
      <alignment horizontal="right" vertical="center"/>
      <protection locked="0"/>
    </xf>
    <xf numFmtId="177" fontId="21" fillId="2" borderId="0" xfId="7" applyNumberFormat="1" applyFont="1" applyFill="1" applyAlignment="1">
      <alignment horizontal="center" vertical="center"/>
    </xf>
    <xf numFmtId="0" fontId="20" fillId="0" borderId="13" xfId="7" applyFont="1" applyBorder="1" applyAlignment="1">
      <alignment horizontal="center" vertical="center"/>
    </xf>
    <xf numFmtId="0" fontId="20" fillId="0" borderId="1" xfId="7" applyFont="1" applyBorder="1" applyAlignment="1">
      <alignment horizontal="center" vertical="center"/>
    </xf>
    <xf numFmtId="0" fontId="20" fillId="0" borderId="14" xfId="7" applyFont="1" applyBorder="1" applyAlignment="1">
      <alignment horizontal="center" vertical="center"/>
    </xf>
    <xf numFmtId="179" fontId="21" fillId="0" borderId="13" xfId="7" applyNumberFormat="1" applyFont="1" applyBorder="1" applyAlignment="1">
      <alignment horizontal="center" vertical="center"/>
    </xf>
    <xf numFmtId="179" fontId="21" fillId="0" borderId="14" xfId="7" applyNumberFormat="1" applyFont="1" applyBorder="1" applyAlignment="1">
      <alignment horizontal="center" vertical="center"/>
    </xf>
    <xf numFmtId="0" fontId="21" fillId="0" borderId="13" xfId="7" applyFont="1" applyBorder="1" applyAlignment="1">
      <alignment horizontal="center" vertical="center"/>
    </xf>
    <xf numFmtId="0" fontId="21" fillId="0" borderId="14" xfId="7" applyFont="1" applyBorder="1" applyAlignment="1">
      <alignment horizontal="center" vertical="center"/>
    </xf>
    <xf numFmtId="0" fontId="21" fillId="0" borderId="12" xfId="7" applyFont="1" applyBorder="1" applyAlignment="1">
      <alignment horizontal="center" vertical="center"/>
    </xf>
    <xf numFmtId="0" fontId="21" fillId="0" borderId="12" xfId="7" applyFont="1" applyBorder="1" applyAlignment="1">
      <alignment horizontal="right" vertical="center"/>
    </xf>
    <xf numFmtId="0" fontId="21" fillId="0" borderId="0" xfId="7" applyFont="1" applyAlignment="1">
      <alignment horizontal="center" vertical="center"/>
    </xf>
    <xf numFmtId="0" fontId="22" fillId="0" borderId="0" xfId="7" applyFont="1" applyAlignment="1">
      <alignment horizontal="center" vertical="center" wrapText="1"/>
    </xf>
    <xf numFmtId="0" fontId="21" fillId="0" borderId="1" xfId="7" applyFont="1" applyBorder="1" applyAlignment="1">
      <alignment horizontal="center" vertical="center"/>
    </xf>
    <xf numFmtId="180" fontId="21" fillId="2" borderId="0" xfId="7" applyNumberFormat="1" applyFont="1" applyFill="1" applyAlignment="1">
      <alignment horizontal="center" vertical="center"/>
    </xf>
    <xf numFmtId="177" fontId="21" fillId="5" borderId="13" xfId="7" applyNumberFormat="1" applyFont="1" applyFill="1" applyBorder="1" applyAlignment="1" applyProtection="1">
      <alignment horizontal="right" vertical="center"/>
      <protection locked="0"/>
    </xf>
    <xf numFmtId="177" fontId="21" fillId="5" borderId="14" xfId="7" applyNumberFormat="1" applyFont="1" applyFill="1" applyBorder="1" applyAlignment="1" applyProtection="1">
      <alignment horizontal="right" vertical="center"/>
      <protection locked="0"/>
    </xf>
    <xf numFmtId="0" fontId="21" fillId="2" borderId="0" xfId="7" applyFont="1" applyFill="1" applyAlignment="1">
      <alignment horizontal="center" vertical="center" wrapText="1"/>
    </xf>
    <xf numFmtId="181" fontId="21" fillId="5" borderId="13" xfId="8" applyNumberFormat="1" applyFont="1" applyFill="1" applyBorder="1" applyAlignment="1" applyProtection="1">
      <alignment horizontal="right" vertical="center"/>
      <protection locked="0"/>
    </xf>
    <xf numFmtId="181" fontId="21" fillId="5" borderId="14" xfId="8" applyNumberFormat="1" applyFont="1" applyFill="1" applyBorder="1" applyAlignment="1" applyProtection="1">
      <alignment horizontal="right" vertical="center"/>
      <protection locked="0"/>
    </xf>
    <xf numFmtId="181" fontId="21" fillId="0" borderId="13" xfId="8" applyNumberFormat="1" applyFont="1" applyFill="1" applyBorder="1" applyAlignment="1" applyProtection="1">
      <alignment horizontal="right" vertical="center"/>
    </xf>
    <xf numFmtId="181" fontId="21" fillId="0" borderId="14" xfId="8" applyNumberFormat="1" applyFont="1" applyFill="1" applyBorder="1" applyAlignment="1" applyProtection="1">
      <alignment horizontal="right" vertical="center"/>
    </xf>
    <xf numFmtId="0" fontId="21" fillId="2" borderId="0" xfId="7" applyFont="1" applyFill="1" applyAlignment="1">
      <alignment horizontal="center" vertical="center"/>
    </xf>
    <xf numFmtId="181" fontId="21" fillId="5" borderId="6" xfId="8" applyNumberFormat="1" applyFont="1" applyFill="1" applyBorder="1" applyAlignment="1" applyProtection="1">
      <alignment horizontal="right" vertical="center"/>
      <protection locked="0"/>
    </xf>
    <xf numFmtId="181" fontId="21" fillId="0" borderId="6" xfId="8" applyNumberFormat="1" applyFont="1" applyFill="1" applyBorder="1" applyAlignment="1" applyProtection="1">
      <alignment horizontal="right" vertical="center"/>
    </xf>
    <xf numFmtId="0" fontId="21" fillId="0" borderId="13" xfId="7" applyFont="1" applyBorder="1" applyAlignment="1">
      <alignment horizontal="right" vertical="center"/>
    </xf>
    <xf numFmtId="0" fontId="21" fillId="0" borderId="14" xfId="7" applyFont="1" applyBorder="1" applyAlignment="1">
      <alignment horizontal="right" vertical="center"/>
    </xf>
    <xf numFmtId="0" fontId="21" fillId="2" borderId="0" xfId="7" applyFont="1" applyFill="1" applyAlignment="1">
      <alignment horizontal="right" vertical="center"/>
    </xf>
    <xf numFmtId="182" fontId="21" fillId="2" borderId="0" xfId="8" applyNumberFormat="1" applyFont="1" applyFill="1" applyBorder="1" applyAlignment="1" applyProtection="1">
      <alignment horizontal="right" vertical="center"/>
    </xf>
    <xf numFmtId="182" fontId="21" fillId="5" borderId="13" xfId="8" applyNumberFormat="1" applyFont="1" applyFill="1" applyBorder="1" applyAlignment="1" applyProtection="1">
      <alignment horizontal="right" vertical="center"/>
      <protection locked="0"/>
    </xf>
    <xf numFmtId="182" fontId="21" fillId="5" borderId="14" xfId="8" applyNumberFormat="1" applyFont="1" applyFill="1" applyBorder="1" applyAlignment="1" applyProtection="1">
      <alignment horizontal="right" vertical="center"/>
      <protection locked="0"/>
    </xf>
    <xf numFmtId="181" fontId="21" fillId="0" borderId="6" xfId="7" applyNumberFormat="1" applyFont="1" applyBorder="1" applyAlignment="1">
      <alignment horizontal="center" vertical="center"/>
    </xf>
    <xf numFmtId="181" fontId="21" fillId="2" borderId="13" xfId="7" applyNumberFormat="1" applyFont="1" applyFill="1" applyBorder="1" applyAlignment="1">
      <alignment horizontal="center" vertical="center"/>
    </xf>
    <xf numFmtId="181" fontId="21" fillId="2" borderId="14" xfId="7" applyNumberFormat="1" applyFont="1" applyFill="1" applyBorder="1" applyAlignment="1">
      <alignment horizontal="center" vertical="center"/>
    </xf>
    <xf numFmtId="0" fontId="21" fillId="4" borderId="13" xfId="7" applyFont="1" applyFill="1" applyBorder="1" applyAlignment="1" applyProtection="1">
      <alignment horizontal="center" vertical="center"/>
      <protection locked="0"/>
    </xf>
    <xf numFmtId="0" fontId="21" fillId="4" borderId="14" xfId="7" applyFont="1" applyFill="1" applyBorder="1" applyAlignment="1" applyProtection="1">
      <alignment horizontal="center" vertical="center"/>
      <protection locked="0"/>
    </xf>
    <xf numFmtId="177" fontId="21" fillId="2" borderId="13" xfId="7" applyNumberFormat="1" applyFont="1" applyFill="1" applyBorder="1" applyAlignment="1">
      <alignment horizontal="center" vertical="center"/>
    </xf>
    <xf numFmtId="177" fontId="21" fillId="2" borderId="14" xfId="7" applyNumberFormat="1" applyFont="1" applyFill="1" applyBorder="1" applyAlignment="1">
      <alignment horizontal="center" vertical="center"/>
    </xf>
    <xf numFmtId="183" fontId="21" fillId="2" borderId="13" xfId="7" applyNumberFormat="1" applyFont="1" applyFill="1" applyBorder="1" applyAlignment="1">
      <alignment horizontal="center" vertical="center"/>
    </xf>
    <xf numFmtId="183" fontId="21" fillId="2" borderId="1" xfId="7" applyNumberFormat="1" applyFont="1" applyFill="1" applyBorder="1" applyAlignment="1">
      <alignment horizontal="center" vertical="center"/>
    </xf>
    <xf numFmtId="183" fontId="21" fillId="2" borderId="14" xfId="7" applyNumberFormat="1" applyFont="1" applyFill="1" applyBorder="1" applyAlignment="1">
      <alignment horizontal="center" vertical="center"/>
    </xf>
    <xf numFmtId="181" fontId="21" fillId="0" borderId="13" xfId="7" applyNumberFormat="1" applyFont="1" applyBorder="1" applyAlignment="1">
      <alignment horizontal="center" vertical="center"/>
    </xf>
    <xf numFmtId="181" fontId="21" fillId="0" borderId="1" xfId="7" applyNumberFormat="1" applyFont="1" applyBorder="1" applyAlignment="1">
      <alignment horizontal="center" vertical="center"/>
    </xf>
    <xf numFmtId="181" fontId="21" fillId="0" borderId="14" xfId="7" applyNumberFormat="1" applyFont="1" applyBorder="1" applyAlignment="1">
      <alignment horizontal="center" vertical="center"/>
    </xf>
    <xf numFmtId="177" fontId="21" fillId="0" borderId="13" xfId="7" applyNumberFormat="1" applyFont="1" applyBorder="1" applyAlignment="1">
      <alignment horizontal="center" vertical="center"/>
    </xf>
    <xf numFmtId="177" fontId="21" fillId="0" borderId="1" xfId="7" applyNumberFormat="1" applyFont="1" applyBorder="1" applyAlignment="1">
      <alignment horizontal="center" vertical="center"/>
    </xf>
    <xf numFmtId="177" fontId="21" fillId="0" borderId="14" xfId="7" applyNumberFormat="1" applyFont="1" applyBorder="1" applyAlignment="1">
      <alignment horizontal="center" vertical="center"/>
    </xf>
    <xf numFmtId="177" fontId="21" fillId="0" borderId="13" xfId="7" applyNumberFormat="1" applyFont="1" applyBorder="1" applyAlignment="1">
      <alignment horizontal="right" vertical="center"/>
    </xf>
    <xf numFmtId="177" fontId="21" fillId="0" borderId="14" xfId="7" applyNumberFormat="1" applyFont="1" applyBorder="1" applyAlignment="1">
      <alignment horizontal="right" vertical="center"/>
    </xf>
    <xf numFmtId="182" fontId="21" fillId="2" borderId="0" xfId="7" applyNumberFormat="1" applyFont="1" applyFill="1" applyAlignment="1">
      <alignment horizontal="center" vertical="center"/>
    </xf>
    <xf numFmtId="184" fontId="21" fillId="2" borderId="13" xfId="7" applyNumberFormat="1" applyFont="1" applyFill="1" applyBorder="1" applyAlignment="1">
      <alignment horizontal="center" vertical="center"/>
    </xf>
    <xf numFmtId="184" fontId="21" fillId="2" borderId="1" xfId="7" applyNumberFormat="1" applyFont="1" applyFill="1" applyBorder="1" applyAlignment="1">
      <alignment horizontal="center" vertical="center"/>
    </xf>
    <xf numFmtId="184" fontId="21" fillId="2" borderId="14" xfId="7" applyNumberFormat="1" applyFont="1" applyFill="1" applyBorder="1" applyAlignment="1">
      <alignment horizontal="center" vertical="center"/>
    </xf>
    <xf numFmtId="0" fontId="21" fillId="5" borderId="13" xfId="7" applyFont="1" applyFill="1" applyBorder="1" applyAlignment="1" applyProtection="1">
      <alignment horizontal="center" vertical="center"/>
      <protection locked="0"/>
    </xf>
    <xf numFmtId="0" fontId="21" fillId="5" borderId="14" xfId="7" applyFont="1" applyFill="1" applyBorder="1" applyAlignment="1" applyProtection="1">
      <alignment horizontal="center" vertical="center"/>
      <protection locked="0"/>
    </xf>
    <xf numFmtId="177" fontId="21" fillId="2" borderId="0" xfId="7" applyNumberFormat="1" applyFont="1" applyFill="1" applyAlignment="1">
      <alignment horizontal="right" vertical="center"/>
    </xf>
    <xf numFmtId="182" fontId="21" fillId="2" borderId="0" xfId="9" applyNumberFormat="1" applyFont="1" applyFill="1" applyAlignment="1">
      <alignment horizontal="center" vertical="center"/>
    </xf>
    <xf numFmtId="0" fontId="21" fillId="2" borderId="0" xfId="9" applyFont="1" applyFill="1" applyAlignment="1">
      <alignment horizontal="center" vertical="center"/>
    </xf>
    <xf numFmtId="177" fontId="21" fillId="2" borderId="0" xfId="9" applyNumberFormat="1" applyFont="1" applyFill="1" applyAlignment="1">
      <alignment horizontal="center" vertical="center"/>
    </xf>
    <xf numFmtId="0" fontId="21" fillId="0" borderId="12" xfId="9" applyFont="1" applyBorder="1" applyAlignment="1">
      <alignment horizontal="center" vertical="center"/>
    </xf>
    <xf numFmtId="181" fontId="21" fillId="0" borderId="13" xfId="9" applyNumberFormat="1" applyFont="1" applyBorder="1" applyAlignment="1">
      <alignment horizontal="center" vertical="center"/>
    </xf>
    <xf numFmtId="181" fontId="21" fillId="0" borderId="1" xfId="9" applyNumberFormat="1" applyFont="1" applyBorder="1" applyAlignment="1">
      <alignment horizontal="center" vertical="center"/>
    </xf>
    <xf numFmtId="181" fontId="21" fillId="0" borderId="14" xfId="9" applyNumberFormat="1" applyFont="1" applyBorder="1" applyAlignment="1">
      <alignment horizontal="center" vertical="center"/>
    </xf>
    <xf numFmtId="177" fontId="21" fillId="0" borderId="13" xfId="9" applyNumberFormat="1" applyFont="1" applyBorder="1" applyAlignment="1">
      <alignment horizontal="center" vertical="center"/>
    </xf>
    <xf numFmtId="177" fontId="21" fillId="0" borderId="1" xfId="9" applyNumberFormat="1" applyFont="1" applyBorder="1" applyAlignment="1">
      <alignment horizontal="center" vertical="center"/>
    </xf>
    <xf numFmtId="177" fontId="21" fillId="0" borderId="14" xfId="9" applyNumberFormat="1" applyFont="1" applyBorder="1" applyAlignment="1">
      <alignment horizontal="center" vertical="center"/>
    </xf>
    <xf numFmtId="184" fontId="21" fillId="2" borderId="13" xfId="9" applyNumberFormat="1" applyFont="1" applyFill="1" applyBorder="1" applyAlignment="1">
      <alignment horizontal="center" vertical="center"/>
    </xf>
    <xf numFmtId="184" fontId="21" fillId="2" borderId="1" xfId="9" applyNumberFormat="1" applyFont="1" applyFill="1" applyBorder="1" applyAlignment="1">
      <alignment horizontal="center" vertical="center"/>
    </xf>
    <xf numFmtId="184" fontId="21" fillId="2" borderId="14" xfId="9" applyNumberFormat="1" applyFont="1" applyFill="1" applyBorder="1" applyAlignment="1">
      <alignment horizontal="center" vertical="center"/>
    </xf>
    <xf numFmtId="0" fontId="21" fillId="5" borderId="13" xfId="9" applyFont="1" applyFill="1" applyBorder="1" applyAlignment="1" applyProtection="1">
      <alignment horizontal="center" vertical="center"/>
      <protection locked="0"/>
    </xf>
    <xf numFmtId="0" fontId="21" fillId="5" borderId="14" xfId="9" applyFont="1" applyFill="1" applyBorder="1" applyAlignment="1" applyProtection="1">
      <alignment horizontal="center" vertical="center"/>
      <protection locked="0"/>
    </xf>
    <xf numFmtId="181" fontId="21" fillId="2" borderId="13" xfId="9" applyNumberFormat="1" applyFont="1" applyFill="1" applyBorder="1" applyAlignment="1">
      <alignment horizontal="center" vertical="center"/>
    </xf>
    <xf numFmtId="181" fontId="21" fillId="2" borderId="14" xfId="9" applyNumberFormat="1" applyFont="1" applyFill="1" applyBorder="1" applyAlignment="1">
      <alignment horizontal="center" vertical="center"/>
    </xf>
    <xf numFmtId="0" fontId="21" fillId="4" borderId="13" xfId="9" applyFont="1" applyFill="1" applyBorder="1" applyAlignment="1" applyProtection="1">
      <alignment horizontal="center" vertical="center"/>
      <protection locked="0"/>
    </xf>
    <xf numFmtId="0" fontId="21" fillId="4" borderId="14" xfId="9" applyFont="1" applyFill="1" applyBorder="1" applyAlignment="1" applyProtection="1">
      <alignment horizontal="center" vertical="center"/>
      <protection locked="0"/>
    </xf>
    <xf numFmtId="177" fontId="21" fillId="2" borderId="13" xfId="9" applyNumberFormat="1" applyFont="1" applyFill="1" applyBorder="1" applyAlignment="1">
      <alignment horizontal="center" vertical="center"/>
    </xf>
    <xf numFmtId="177" fontId="21" fillId="2" borderId="14" xfId="9" applyNumberFormat="1" applyFont="1" applyFill="1" applyBorder="1" applyAlignment="1">
      <alignment horizontal="center" vertical="center"/>
    </xf>
    <xf numFmtId="183" fontId="21" fillId="2" borderId="13" xfId="9" applyNumberFormat="1" applyFont="1" applyFill="1" applyBorder="1" applyAlignment="1">
      <alignment horizontal="center" vertical="center"/>
    </xf>
    <xf numFmtId="183" fontId="21" fillId="2" borderId="1" xfId="9" applyNumberFormat="1" applyFont="1" applyFill="1" applyBorder="1" applyAlignment="1">
      <alignment horizontal="center" vertical="center"/>
    </xf>
    <xf numFmtId="183" fontId="21" fillId="2" borderId="14" xfId="9" applyNumberFormat="1" applyFont="1" applyFill="1" applyBorder="1" applyAlignment="1">
      <alignment horizontal="center" vertical="center"/>
    </xf>
    <xf numFmtId="0" fontId="21" fillId="0" borderId="13" xfId="9" applyFont="1" applyBorder="1" applyAlignment="1">
      <alignment horizontal="center" vertical="center"/>
    </xf>
    <xf numFmtId="0" fontId="21" fillId="0" borderId="1" xfId="9" applyFont="1" applyBorder="1" applyAlignment="1">
      <alignment horizontal="center" vertical="center"/>
    </xf>
    <xf numFmtId="0" fontId="21" fillId="0" borderId="14" xfId="9" applyFont="1" applyBorder="1" applyAlignment="1">
      <alignment horizontal="center" vertical="center"/>
    </xf>
    <xf numFmtId="181" fontId="21" fillId="0" borderId="13" xfId="9" applyNumberFormat="1" applyFont="1" applyBorder="1" applyAlignment="1">
      <alignment horizontal="right" vertical="center"/>
    </xf>
    <xf numFmtId="181" fontId="21" fillId="0" borderId="14" xfId="9" applyNumberFormat="1" applyFont="1" applyBorder="1" applyAlignment="1">
      <alignment horizontal="right" vertical="center"/>
    </xf>
    <xf numFmtId="181" fontId="21" fillId="0" borderId="6" xfId="9" applyNumberFormat="1" applyFont="1" applyBorder="1" applyAlignment="1">
      <alignment horizontal="center" vertical="center"/>
    </xf>
    <xf numFmtId="181" fontId="21" fillId="0" borderId="13" xfId="10" applyNumberFormat="1" applyFont="1" applyFill="1" applyBorder="1" applyAlignment="1" applyProtection="1">
      <alignment horizontal="right" vertical="center"/>
    </xf>
    <xf numFmtId="181" fontId="21" fillId="0" borderId="14" xfId="10" applyNumberFormat="1" applyFont="1" applyFill="1" applyBorder="1" applyAlignment="1" applyProtection="1">
      <alignment horizontal="right" vertical="center"/>
    </xf>
    <xf numFmtId="0" fontId="21" fillId="2" borderId="0" xfId="9" applyFont="1" applyFill="1" applyAlignment="1">
      <alignment horizontal="right" vertical="center"/>
    </xf>
    <xf numFmtId="177" fontId="21" fillId="2" borderId="0" xfId="9" applyNumberFormat="1" applyFont="1" applyFill="1" applyAlignment="1">
      <alignment horizontal="right" vertical="center"/>
    </xf>
    <xf numFmtId="182" fontId="21" fillId="2" borderId="0" xfId="10" applyNumberFormat="1" applyFont="1" applyFill="1" applyBorder="1" applyAlignment="1" applyProtection="1">
      <alignment horizontal="right" vertical="center"/>
    </xf>
    <xf numFmtId="0" fontId="21" fillId="0" borderId="0" xfId="9" applyFont="1" applyAlignment="1">
      <alignment horizontal="center" vertical="center"/>
    </xf>
    <xf numFmtId="181" fontId="21" fillId="5" borderId="13" xfId="9" applyNumberFormat="1" applyFont="1" applyFill="1" applyBorder="1" applyAlignment="1" applyProtection="1">
      <alignment horizontal="right" vertical="center"/>
      <protection locked="0"/>
    </xf>
    <xf numFmtId="181" fontId="21" fillId="5" borderId="14" xfId="9" applyNumberFormat="1" applyFont="1" applyFill="1" applyBorder="1" applyAlignment="1" applyProtection="1">
      <alignment horizontal="right" vertical="center"/>
      <protection locked="0"/>
    </xf>
    <xf numFmtId="181" fontId="21" fillId="5" borderId="13" xfId="10" applyNumberFormat="1" applyFont="1" applyFill="1" applyBorder="1" applyAlignment="1" applyProtection="1">
      <alignment horizontal="right" vertical="center"/>
      <protection locked="0"/>
    </xf>
    <xf numFmtId="181" fontId="21" fillId="5" borderId="14" xfId="10" applyNumberFormat="1" applyFont="1" applyFill="1" applyBorder="1" applyAlignment="1" applyProtection="1">
      <alignment horizontal="right" vertical="center"/>
      <protection locked="0"/>
    </xf>
    <xf numFmtId="0" fontId="20" fillId="0" borderId="6" xfId="9" applyFont="1" applyBorder="1" applyAlignment="1">
      <alignment horizontal="center" vertical="center"/>
    </xf>
    <xf numFmtId="181" fontId="21" fillId="0" borderId="6" xfId="10" applyNumberFormat="1" applyFont="1" applyFill="1" applyBorder="1" applyAlignment="1" applyProtection="1">
      <alignment horizontal="right" vertical="center"/>
    </xf>
    <xf numFmtId="0" fontId="21" fillId="2" borderId="0" xfId="9" applyFont="1" applyFill="1" applyAlignment="1">
      <alignment horizontal="center" vertical="center" wrapText="1"/>
    </xf>
    <xf numFmtId="181" fontId="21" fillId="5" borderId="6" xfId="10" applyNumberFormat="1" applyFont="1" applyFill="1" applyBorder="1" applyAlignment="1" applyProtection="1">
      <alignment horizontal="right" vertical="center"/>
      <protection locked="0"/>
    </xf>
    <xf numFmtId="179" fontId="21" fillId="0" borderId="6" xfId="9" applyNumberFormat="1" applyFont="1" applyBorder="1" applyAlignment="1">
      <alignment horizontal="center" vertical="center"/>
    </xf>
    <xf numFmtId="0" fontId="21" fillId="0" borderId="6" xfId="9" applyFont="1" applyBorder="1" applyAlignment="1">
      <alignment horizontal="center" vertical="center"/>
    </xf>
    <xf numFmtId="0" fontId="21" fillId="0" borderId="12" xfId="9" applyFont="1" applyBorder="1" applyAlignment="1">
      <alignment horizontal="right" vertical="center"/>
    </xf>
    <xf numFmtId="0" fontId="22" fillId="0" borderId="0" xfId="9" applyFont="1" applyAlignment="1">
      <alignment horizontal="center" vertical="center" wrapText="1"/>
    </xf>
    <xf numFmtId="180" fontId="21" fillId="2" borderId="0" xfId="9" applyNumberFormat="1" applyFont="1" applyFill="1" applyAlignment="1">
      <alignment horizontal="center" vertical="center"/>
    </xf>
    <xf numFmtId="0" fontId="18" fillId="5" borderId="56" xfId="9" applyFont="1" applyFill="1" applyBorder="1" applyAlignment="1" applyProtection="1">
      <alignment horizontal="left" vertical="center" wrapText="1"/>
      <protection locked="0"/>
    </xf>
    <xf numFmtId="0" fontId="18" fillId="5" borderId="1" xfId="9" applyFont="1" applyFill="1" applyBorder="1" applyAlignment="1" applyProtection="1">
      <alignment horizontal="left" vertical="center" wrapText="1"/>
      <protection locked="0"/>
    </xf>
    <xf numFmtId="0" fontId="18" fillId="5" borderId="4" xfId="9" applyFont="1" applyFill="1" applyBorder="1" applyAlignment="1" applyProtection="1">
      <alignment horizontal="left" vertical="center" wrapText="1"/>
      <protection locked="0"/>
    </xf>
    <xf numFmtId="0" fontId="22" fillId="4" borderId="38" xfId="9" applyFont="1" applyFill="1" applyBorder="1" applyAlignment="1" applyProtection="1">
      <alignment horizontal="center" vertical="center" wrapText="1"/>
      <protection locked="0"/>
    </xf>
    <xf numFmtId="0" fontId="22" fillId="4" borderId="39" xfId="9" applyFont="1" applyFill="1" applyBorder="1" applyAlignment="1" applyProtection="1">
      <alignment horizontal="center" vertical="center" wrapText="1"/>
      <protection locked="0"/>
    </xf>
    <xf numFmtId="0" fontId="18" fillId="4" borderId="32" xfId="9" applyFont="1" applyFill="1" applyBorder="1" applyAlignment="1" applyProtection="1">
      <alignment horizontal="center" vertical="center" wrapText="1"/>
      <protection locked="0"/>
    </xf>
    <xf numFmtId="0" fontId="18" fillId="4" borderId="39" xfId="9" applyFont="1" applyFill="1" applyBorder="1" applyAlignment="1" applyProtection="1">
      <alignment horizontal="center" vertical="center" wrapText="1"/>
      <protection locked="0"/>
    </xf>
    <xf numFmtId="0" fontId="18" fillId="4" borderId="32" xfId="9" applyFont="1" applyFill="1" applyBorder="1" applyAlignment="1" applyProtection="1">
      <alignment horizontal="center" vertical="center" shrinkToFit="1"/>
      <protection locked="0"/>
    </xf>
    <xf numFmtId="0" fontId="18" fillId="4" borderId="33" xfId="9" applyFont="1" applyFill="1" applyBorder="1" applyAlignment="1" applyProtection="1">
      <alignment horizontal="center" vertical="center" shrinkToFit="1"/>
      <protection locked="0"/>
    </xf>
    <xf numFmtId="0" fontId="18" fillId="4" borderId="39" xfId="9" applyFont="1" applyFill="1" applyBorder="1" applyAlignment="1" applyProtection="1">
      <alignment horizontal="center" vertical="center" shrinkToFit="1"/>
      <protection locked="0"/>
    </xf>
    <xf numFmtId="0" fontId="18" fillId="5" borderId="32" xfId="9" applyFont="1" applyFill="1" applyBorder="1" applyAlignment="1" applyProtection="1">
      <alignment horizontal="center" vertical="center" wrapText="1"/>
      <protection locked="0"/>
    </xf>
    <xf numFmtId="0" fontId="18" fillId="5" borderId="33" xfId="9" applyFont="1" applyFill="1" applyBorder="1" applyAlignment="1" applyProtection="1">
      <alignment horizontal="center" vertical="center" wrapText="1"/>
      <protection locked="0"/>
    </xf>
    <xf numFmtId="0" fontId="18" fillId="5" borderId="34" xfId="9" applyFont="1" applyFill="1" applyBorder="1" applyAlignment="1" applyProtection="1">
      <alignment horizontal="center" vertical="center" wrapText="1"/>
      <protection locked="0"/>
    </xf>
    <xf numFmtId="178" fontId="19" fillId="2" borderId="38" xfId="9" applyNumberFormat="1" applyFont="1" applyFill="1" applyBorder="1" applyAlignment="1">
      <alignment horizontal="center" vertical="center" wrapText="1"/>
    </xf>
    <xf numFmtId="178" fontId="19" fillId="2" borderId="34" xfId="9" applyNumberFormat="1" applyFont="1" applyFill="1" applyBorder="1" applyAlignment="1">
      <alignment horizontal="center" vertical="center" wrapText="1"/>
    </xf>
    <xf numFmtId="178" fontId="19" fillId="2" borderId="38" xfId="10" applyNumberFormat="1" applyFont="1" applyFill="1" applyBorder="1" applyAlignment="1" applyProtection="1">
      <alignment horizontal="center" vertical="center" wrapText="1"/>
    </xf>
    <xf numFmtId="178" fontId="19" fillId="2" borderId="34" xfId="10" applyNumberFormat="1" applyFont="1" applyFill="1" applyBorder="1" applyAlignment="1" applyProtection="1">
      <alignment horizontal="center" vertical="center" wrapText="1"/>
    </xf>
    <xf numFmtId="0" fontId="18" fillId="5" borderId="38" xfId="9" applyFont="1" applyFill="1" applyBorder="1" applyAlignment="1" applyProtection="1">
      <alignment horizontal="left" vertical="center" wrapText="1"/>
      <protection locked="0"/>
    </xf>
    <xf numFmtId="0" fontId="18" fillId="5" borderId="33" xfId="9" applyFont="1" applyFill="1" applyBorder="1" applyAlignment="1" applyProtection="1">
      <alignment horizontal="left" vertical="center" wrapText="1"/>
      <protection locked="0"/>
    </xf>
    <xf numFmtId="0" fontId="18" fillId="5" borderId="34" xfId="9" applyFont="1" applyFill="1" applyBorder="1" applyAlignment="1" applyProtection="1">
      <alignment horizontal="left" vertical="center" wrapText="1"/>
      <protection locked="0"/>
    </xf>
    <xf numFmtId="0" fontId="22" fillId="4" borderId="56" xfId="9" applyFont="1" applyFill="1" applyBorder="1" applyAlignment="1" applyProtection="1">
      <alignment horizontal="center" vertical="center" wrapText="1"/>
      <protection locked="0"/>
    </xf>
    <xf numFmtId="0" fontId="22" fillId="4" borderId="14" xfId="9" applyFont="1" applyFill="1" applyBorder="1" applyAlignment="1" applyProtection="1">
      <alignment horizontal="center" vertical="center" wrapText="1"/>
      <protection locked="0"/>
    </xf>
    <xf numFmtId="0" fontId="18" fillId="4" borderId="13" xfId="9" applyFont="1" applyFill="1" applyBorder="1" applyAlignment="1" applyProtection="1">
      <alignment horizontal="center" vertical="center" wrapText="1"/>
      <protection locked="0"/>
    </xf>
    <xf numFmtId="0" fontId="18" fillId="4" borderId="14" xfId="9" applyFont="1" applyFill="1" applyBorder="1" applyAlignment="1" applyProtection="1">
      <alignment horizontal="center" vertical="center" wrapText="1"/>
      <protection locked="0"/>
    </xf>
    <xf numFmtId="0" fontId="18" fillId="4" borderId="13" xfId="9" applyFont="1" applyFill="1" applyBorder="1" applyAlignment="1" applyProtection="1">
      <alignment horizontal="center" vertical="center" shrinkToFit="1"/>
      <protection locked="0"/>
    </xf>
    <xf numFmtId="0" fontId="18" fillId="4" borderId="1" xfId="9" applyFont="1" applyFill="1" applyBorder="1" applyAlignment="1" applyProtection="1">
      <alignment horizontal="center" vertical="center" shrinkToFit="1"/>
      <protection locked="0"/>
    </xf>
    <xf numFmtId="0" fontId="18" fillId="4" borderId="14" xfId="9" applyFont="1" applyFill="1" applyBorder="1" applyAlignment="1" applyProtection="1">
      <alignment horizontal="center" vertical="center" shrinkToFit="1"/>
      <protection locked="0"/>
    </xf>
    <xf numFmtId="0" fontId="18" fillId="5" borderId="13" xfId="9" applyFont="1" applyFill="1" applyBorder="1" applyAlignment="1" applyProtection="1">
      <alignment horizontal="center" vertical="center" wrapText="1"/>
      <protection locked="0"/>
    </xf>
    <xf numFmtId="0" fontId="18" fillId="5" borderId="1" xfId="9" applyFont="1" applyFill="1" applyBorder="1" applyAlignment="1" applyProtection="1">
      <alignment horizontal="center" vertical="center" wrapText="1"/>
      <protection locked="0"/>
    </xf>
    <xf numFmtId="0" fontId="18" fillId="5" borderId="4" xfId="9" applyFont="1" applyFill="1" applyBorder="1" applyAlignment="1" applyProtection="1">
      <alignment horizontal="center" vertical="center" wrapText="1"/>
      <protection locked="0"/>
    </xf>
    <xf numFmtId="178" fontId="19" fillId="2" borderId="56" xfId="9" applyNumberFormat="1" applyFont="1" applyFill="1" applyBorder="1" applyAlignment="1">
      <alignment horizontal="center" vertical="center" wrapText="1"/>
    </xf>
    <xf numFmtId="178" fontId="19" fillId="2" borderId="4" xfId="9" applyNumberFormat="1" applyFont="1" applyFill="1" applyBorder="1" applyAlignment="1">
      <alignment horizontal="center" vertical="center" wrapText="1"/>
    </xf>
    <xf numFmtId="178" fontId="19" fillId="2" borderId="56" xfId="10" applyNumberFormat="1" applyFont="1" applyFill="1" applyBorder="1" applyAlignment="1" applyProtection="1">
      <alignment horizontal="center" vertical="center" wrapText="1"/>
    </xf>
    <xf numFmtId="178" fontId="19" fillId="2" borderId="4" xfId="10" applyNumberFormat="1" applyFont="1" applyFill="1" applyBorder="1" applyAlignment="1" applyProtection="1">
      <alignment horizontal="center" vertical="center" wrapText="1"/>
    </xf>
    <xf numFmtId="0" fontId="18" fillId="5" borderId="62" xfId="9" applyFont="1" applyFill="1" applyBorder="1" applyAlignment="1" applyProtection="1">
      <alignment horizontal="left" vertical="center" wrapText="1"/>
      <protection locked="0"/>
    </xf>
    <xf numFmtId="0" fontId="18" fillId="5" borderId="21" xfId="9" applyFont="1" applyFill="1" applyBorder="1" applyAlignment="1" applyProtection="1">
      <alignment horizontal="left" vertical="center" wrapText="1"/>
      <protection locked="0"/>
    </xf>
    <xf numFmtId="0" fontId="18" fillId="5" borderId="23" xfId="9" applyFont="1" applyFill="1" applyBorder="1" applyAlignment="1" applyProtection="1">
      <alignment horizontal="left" vertical="center" wrapText="1"/>
      <protection locked="0"/>
    </xf>
    <xf numFmtId="0" fontId="22" fillId="4" borderId="62" xfId="9" applyFont="1" applyFill="1" applyBorder="1" applyAlignment="1" applyProtection="1">
      <alignment horizontal="center" vertical="center" wrapText="1"/>
      <protection locked="0"/>
    </xf>
    <xf numFmtId="0" fontId="22" fillId="4" borderId="22" xfId="9" applyFont="1" applyFill="1" applyBorder="1" applyAlignment="1" applyProtection="1">
      <alignment horizontal="center" vertical="center" wrapText="1"/>
      <protection locked="0"/>
    </xf>
    <xf numFmtId="0" fontId="18" fillId="4" borderId="20" xfId="9" applyFont="1" applyFill="1" applyBorder="1" applyAlignment="1" applyProtection="1">
      <alignment horizontal="center" vertical="center" wrapText="1"/>
      <protection locked="0"/>
    </xf>
    <xf numFmtId="0" fontId="18" fillId="4" borderId="22" xfId="9" applyFont="1" applyFill="1" applyBorder="1" applyAlignment="1" applyProtection="1">
      <alignment horizontal="center" vertical="center" wrapText="1"/>
      <protection locked="0"/>
    </xf>
    <xf numFmtId="0" fontId="18" fillId="4" borderId="20" xfId="9" applyFont="1" applyFill="1" applyBorder="1" applyAlignment="1" applyProtection="1">
      <alignment horizontal="center" vertical="center" shrinkToFit="1"/>
      <protection locked="0"/>
    </xf>
    <xf numFmtId="0" fontId="18" fillId="4" borderId="21" xfId="9" applyFont="1" applyFill="1" applyBorder="1" applyAlignment="1" applyProtection="1">
      <alignment horizontal="center" vertical="center" shrinkToFit="1"/>
      <protection locked="0"/>
    </xf>
    <xf numFmtId="0" fontId="18" fillId="4" borderId="22" xfId="9" applyFont="1" applyFill="1" applyBorder="1" applyAlignment="1" applyProtection="1">
      <alignment horizontal="center" vertical="center" shrinkToFit="1"/>
      <protection locked="0"/>
    </xf>
    <xf numFmtId="0" fontId="18" fillId="5" borderId="20" xfId="9" applyFont="1" applyFill="1" applyBorder="1" applyAlignment="1" applyProtection="1">
      <alignment horizontal="center" vertical="center" wrapText="1"/>
      <protection locked="0"/>
    </xf>
    <xf numFmtId="0" fontId="18" fillId="5" borderId="21" xfId="9" applyFont="1" applyFill="1" applyBorder="1" applyAlignment="1" applyProtection="1">
      <alignment horizontal="center" vertical="center" wrapText="1"/>
      <protection locked="0"/>
    </xf>
    <xf numFmtId="0" fontId="18" fillId="5" borderId="23" xfId="9" applyFont="1" applyFill="1" applyBorder="1" applyAlignment="1" applyProtection="1">
      <alignment horizontal="center" vertical="center" wrapText="1"/>
      <protection locked="0"/>
    </xf>
    <xf numFmtId="178" fontId="19" fillId="2" borderId="62" xfId="9" applyNumberFormat="1" applyFont="1" applyFill="1" applyBorder="1" applyAlignment="1">
      <alignment horizontal="center" vertical="center" wrapText="1"/>
    </xf>
    <xf numFmtId="178" fontId="19" fillId="2" borderId="23" xfId="9" applyNumberFormat="1" applyFont="1" applyFill="1" applyBorder="1" applyAlignment="1">
      <alignment horizontal="center" vertical="center" wrapText="1"/>
    </xf>
    <xf numFmtId="178" fontId="19" fillId="2" borderId="62" xfId="10" applyNumberFormat="1" applyFont="1" applyFill="1" applyBorder="1" applyAlignment="1" applyProtection="1">
      <alignment horizontal="center" vertical="center" wrapText="1"/>
    </xf>
    <xf numFmtId="178" fontId="19" fillId="2" borderId="23" xfId="10" applyNumberFormat="1" applyFont="1" applyFill="1" applyBorder="1" applyAlignment="1" applyProtection="1">
      <alignment horizontal="center" vertical="center" wrapText="1"/>
    </xf>
    <xf numFmtId="0" fontId="18" fillId="0" borderId="52" xfId="9" applyFont="1" applyBorder="1" applyAlignment="1">
      <alignment horizontal="center" vertical="center"/>
    </xf>
    <xf numFmtId="0" fontId="18" fillId="0" borderId="55" xfId="9" applyFont="1" applyBorder="1" applyAlignment="1">
      <alignment horizontal="center" vertical="center"/>
    </xf>
    <xf numFmtId="0" fontId="18" fillId="0" borderId="59" xfId="9" applyFont="1" applyBorder="1" applyAlignment="1">
      <alignment horizontal="center" vertical="center"/>
    </xf>
    <xf numFmtId="0" fontId="18" fillId="0" borderId="44" xfId="9" applyFont="1" applyBorder="1" applyAlignment="1">
      <alignment horizontal="center" vertical="center" wrapText="1"/>
    </xf>
    <xf numFmtId="0" fontId="18" fillId="0" borderId="47" xfId="9" applyFont="1" applyBorder="1" applyAlignment="1">
      <alignment horizontal="center" vertical="center" wrapText="1"/>
    </xf>
    <xf numFmtId="0" fontId="18" fillId="0" borderId="0" xfId="9" applyFont="1" applyAlignment="1">
      <alignment horizontal="center" vertical="center" wrapText="1"/>
    </xf>
    <xf numFmtId="0" fontId="18" fillId="0" borderId="35" xfId="9" applyFont="1" applyBorder="1" applyAlignment="1">
      <alignment horizontal="center" vertical="center" wrapText="1"/>
    </xf>
    <xf numFmtId="0" fontId="18" fillId="0" borderId="41" xfId="9" applyFont="1" applyBorder="1" applyAlignment="1">
      <alignment horizontal="center" vertical="center" wrapText="1"/>
    </xf>
    <xf numFmtId="0" fontId="18" fillId="0" borderId="50" xfId="9" applyFont="1" applyBorder="1" applyAlignment="1">
      <alignment horizontal="center" vertical="center" wrapText="1"/>
    </xf>
    <xf numFmtId="0" fontId="18" fillId="0" borderId="46"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49" xfId="9" applyFont="1" applyBorder="1" applyAlignment="1">
      <alignment horizontal="center" vertical="center" wrapText="1"/>
    </xf>
    <xf numFmtId="0" fontId="18" fillId="0" borderId="45" xfId="9" applyFont="1" applyBorder="1" applyAlignment="1">
      <alignment horizontal="center" vertical="center" wrapText="1"/>
    </xf>
    <xf numFmtId="0" fontId="18" fillId="0" borderId="2" xfId="9" applyFont="1" applyBorder="1" applyAlignment="1">
      <alignment horizontal="center" vertical="center" wrapText="1"/>
    </xf>
    <xf numFmtId="0" fontId="18" fillId="0" borderId="51" xfId="9" applyFont="1" applyBorder="1" applyAlignment="1">
      <alignment horizontal="center" vertical="center" wrapText="1"/>
    </xf>
    <xf numFmtId="0" fontId="18" fillId="0" borderId="43" xfId="9" quotePrefix="1" applyFont="1" applyBorder="1" applyAlignment="1">
      <alignment horizontal="center" vertical="center"/>
    </xf>
    <xf numFmtId="0" fontId="18" fillId="0" borderId="44" xfId="9" applyFont="1" applyBorder="1" applyAlignment="1">
      <alignment horizontal="center" vertical="center"/>
    </xf>
    <xf numFmtId="0" fontId="19" fillId="4" borderId="0" xfId="9" applyFont="1" applyFill="1" applyAlignment="1" applyProtection="1">
      <alignment horizontal="center" vertical="center"/>
      <protection locked="0"/>
    </xf>
    <xf numFmtId="0" fontId="19" fillId="5" borderId="0" xfId="9" applyFont="1" applyFill="1" applyAlignment="1" applyProtection="1">
      <alignment horizontal="center" vertical="center"/>
      <protection locked="0"/>
    </xf>
    <xf numFmtId="0" fontId="19" fillId="0" borderId="0" xfId="9" applyFont="1" applyAlignment="1">
      <alignment horizontal="center" vertical="center"/>
    </xf>
    <xf numFmtId="0" fontId="18" fillId="4" borderId="6" xfId="9" applyFont="1" applyFill="1" applyBorder="1" applyAlignment="1" applyProtection="1">
      <alignment horizontal="center" vertical="center"/>
      <protection locked="0"/>
    </xf>
    <xf numFmtId="0" fontId="22" fillId="0" borderId="18" xfId="9" applyFont="1" applyBorder="1" applyAlignment="1">
      <alignment horizontal="center" vertical="center" wrapText="1"/>
    </xf>
    <xf numFmtId="0" fontId="22" fillId="0" borderId="53" xfId="9" applyFont="1" applyBorder="1" applyAlignment="1">
      <alignment horizontal="center" vertical="center" wrapText="1"/>
    </xf>
    <xf numFmtId="0" fontId="22" fillId="0" borderId="24" xfId="9" applyFont="1" applyBorder="1" applyAlignment="1">
      <alignment horizontal="center" vertical="center" wrapText="1"/>
    </xf>
    <xf numFmtId="0" fontId="22" fillId="0" borderId="27" xfId="9" applyFont="1" applyBorder="1" applyAlignment="1">
      <alignment horizontal="center" vertical="center" wrapText="1"/>
    </xf>
    <xf numFmtId="0" fontId="22" fillId="0" borderId="57" xfId="9" applyFont="1" applyBorder="1" applyAlignment="1">
      <alignment horizontal="center" vertical="center" wrapText="1"/>
    </xf>
    <xf numFmtId="0" fontId="22" fillId="0" borderId="58" xfId="9" applyFont="1" applyBorder="1" applyAlignment="1">
      <alignment horizontal="center" vertical="center" wrapText="1"/>
    </xf>
    <xf numFmtId="0" fontId="22" fillId="0" borderId="30" xfId="9" applyFont="1" applyBorder="1" applyAlignment="1">
      <alignment horizontal="center" vertical="center" wrapText="1"/>
    </xf>
    <xf numFmtId="0" fontId="22" fillId="0" borderId="60" xfId="9" applyFont="1" applyBorder="1" applyAlignment="1">
      <alignment horizontal="center" vertical="center" wrapText="1"/>
    </xf>
    <xf numFmtId="0" fontId="18" fillId="0" borderId="54" xfId="9" applyFont="1" applyBorder="1" applyAlignment="1">
      <alignment horizontal="center" vertical="center" wrapText="1"/>
    </xf>
    <xf numFmtId="0" fontId="18" fillId="0" borderId="52" xfId="9" applyFont="1" applyBorder="1" applyAlignment="1">
      <alignment horizontal="center" vertical="center" wrapText="1"/>
    </xf>
    <xf numFmtId="0" fontId="18" fillId="0" borderId="56" xfId="9" applyFont="1" applyBorder="1" applyAlignment="1">
      <alignment horizontal="center" vertical="center"/>
    </xf>
    <xf numFmtId="0" fontId="18" fillId="0" borderId="1" xfId="9" applyFont="1" applyBorder="1" applyAlignment="1">
      <alignment horizontal="center" vertical="center"/>
    </xf>
    <xf numFmtId="0" fontId="18" fillId="0" borderId="4" xfId="9" applyFont="1" applyBorder="1" applyAlignment="1">
      <alignment horizontal="center" vertical="center"/>
    </xf>
    <xf numFmtId="0" fontId="18" fillId="5" borderId="13" xfId="9" applyFont="1" applyFill="1" applyBorder="1" applyAlignment="1" applyProtection="1">
      <alignment horizontal="center" vertical="center"/>
      <protection locked="0"/>
    </xf>
    <xf numFmtId="0" fontId="18" fillId="5" borderId="14" xfId="9" applyFont="1" applyFill="1" applyBorder="1" applyAlignment="1" applyProtection="1">
      <alignment horizontal="center" vertical="center"/>
      <protection locked="0"/>
    </xf>
    <xf numFmtId="0" fontId="18" fillId="2" borderId="13" xfId="9" applyFont="1" applyFill="1" applyBorder="1" applyAlignment="1">
      <alignment horizontal="center" vertical="center"/>
    </xf>
    <xf numFmtId="0" fontId="18" fillId="2" borderId="14" xfId="9" applyFont="1" applyFill="1" applyBorder="1" applyAlignment="1">
      <alignment horizontal="center" vertical="center"/>
    </xf>
    <xf numFmtId="0" fontId="22" fillId="2" borderId="0" xfId="9" applyFont="1" applyFill="1" applyAlignment="1">
      <alignment horizontal="left" vertical="center"/>
    </xf>
    <xf numFmtId="0" fontId="38" fillId="2" borderId="55" xfId="9" applyFont="1" applyFill="1" applyBorder="1" applyAlignment="1">
      <alignment horizontal="center" vertical="center"/>
    </xf>
    <xf numFmtId="0" fontId="38" fillId="2" borderId="59" xfId="9" applyFont="1" applyFill="1" applyBorder="1" applyAlignment="1">
      <alignment horizontal="center" vertical="center"/>
    </xf>
    <xf numFmtId="177" fontId="21" fillId="0" borderId="6" xfId="9" applyNumberFormat="1" applyFont="1" applyBorder="1" applyAlignment="1">
      <alignment horizontal="center" vertical="center"/>
    </xf>
    <xf numFmtId="0" fontId="22" fillId="0" borderId="0" xfId="9" applyFont="1" applyAlignment="1">
      <alignment horizontal="center" vertical="center"/>
    </xf>
    <xf numFmtId="0" fontId="20" fillId="0" borderId="15" xfId="9" applyFont="1" applyBorder="1" applyAlignment="1">
      <alignment horizontal="center" vertical="center"/>
    </xf>
    <xf numFmtId="181" fontId="21" fillId="0" borderId="15" xfId="10" applyNumberFormat="1" applyFont="1" applyFill="1" applyBorder="1" applyAlignment="1" applyProtection="1">
      <alignment horizontal="right" vertical="center"/>
    </xf>
    <xf numFmtId="0" fontId="22" fillId="0" borderId="12" xfId="9" applyFont="1" applyBorder="1" applyAlignment="1">
      <alignment horizontal="right" vertical="center"/>
    </xf>
    <xf numFmtId="0" fontId="18" fillId="5" borderId="11" xfId="9" applyFont="1" applyFill="1" applyBorder="1" applyAlignment="1" applyProtection="1">
      <alignment horizontal="center" vertical="center"/>
      <protection locked="0"/>
    </xf>
    <xf numFmtId="0" fontId="18" fillId="5" borderId="37" xfId="9" applyFont="1" applyFill="1" applyBorder="1" applyAlignment="1" applyProtection="1">
      <alignment horizontal="center" vertical="center"/>
      <protection locked="0"/>
    </xf>
    <xf numFmtId="0" fontId="11" fillId="0" borderId="69" xfId="6" applyBorder="1" applyAlignment="1">
      <alignment horizontal="center" vertical="center"/>
    </xf>
    <xf numFmtId="0" fontId="11" fillId="0" borderId="35" xfId="6" applyBorder="1" applyAlignment="1">
      <alignment horizontal="center" vertical="center"/>
    </xf>
    <xf numFmtId="0" fontId="11" fillId="0" borderId="13" xfId="6" applyBorder="1" applyAlignment="1">
      <alignment horizontal="center" vertical="center"/>
    </xf>
    <xf numFmtId="0" fontId="11" fillId="0" borderId="1" xfId="6" applyBorder="1" applyAlignment="1">
      <alignment horizontal="center" vertical="center"/>
    </xf>
    <xf numFmtId="0" fontId="11" fillId="0" borderId="14" xfId="6" applyBorder="1" applyAlignment="1">
      <alignment horizontal="center" vertical="center"/>
    </xf>
    <xf numFmtId="0" fontId="11" fillId="0" borderId="11" xfId="6" applyBorder="1" applyAlignment="1">
      <alignment horizontal="center" vertical="center"/>
    </xf>
    <xf numFmtId="0" fontId="11" fillId="0" borderId="37" xfId="6" applyBorder="1" applyAlignment="1">
      <alignment horizontal="center" vertical="center"/>
    </xf>
    <xf numFmtId="0" fontId="11" fillId="0" borderId="12" xfId="6" applyBorder="1" applyAlignment="1">
      <alignment horizontal="center" vertical="center"/>
    </xf>
    <xf numFmtId="0" fontId="11" fillId="0" borderId="6" xfId="6" applyBorder="1" applyAlignment="1">
      <alignment horizontal="center" vertical="center"/>
    </xf>
    <xf numFmtId="0" fontId="11" fillId="0" borderId="7" xfId="6" applyBorder="1" applyAlignment="1">
      <alignment horizontal="center" vertical="center"/>
    </xf>
    <xf numFmtId="0" fontId="11" fillId="0" borderId="8" xfId="6" applyBorder="1" applyAlignment="1">
      <alignment horizontal="center" vertical="center"/>
    </xf>
    <xf numFmtId="0" fontId="11" fillId="0" borderId="9" xfId="6" applyBorder="1" applyAlignment="1">
      <alignment horizontal="center" vertical="center"/>
    </xf>
    <xf numFmtId="0" fontId="11" fillId="0" borderId="10" xfId="6" applyBorder="1" applyAlignment="1">
      <alignment horizontal="center" vertical="center"/>
    </xf>
    <xf numFmtId="0" fontId="11" fillId="0" borderId="0" xfId="6" applyAlignment="1">
      <alignment horizontal="center" vertical="center"/>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center" vertical="top" wrapText="1"/>
    </xf>
    <xf numFmtId="0" fontId="14" fillId="2" borderId="2" xfId="1" applyFont="1" applyFill="1" applyBorder="1" applyAlignment="1">
      <alignment horizontal="center" vertical="top" wrapText="1"/>
    </xf>
    <xf numFmtId="0" fontId="14" fillId="2" borderId="48" xfId="1" applyFont="1" applyFill="1" applyBorder="1" applyAlignment="1">
      <alignment horizontal="center" vertical="top" wrapText="1"/>
    </xf>
    <xf numFmtId="0" fontId="14" fillId="2" borderId="51" xfId="1" applyFont="1" applyFill="1" applyBorder="1" applyAlignment="1">
      <alignment horizontal="center" vertical="top" wrapText="1"/>
    </xf>
    <xf numFmtId="0" fontId="29" fillId="2" borderId="0" xfId="1" applyFont="1" applyFill="1" applyAlignment="1">
      <alignment horizontal="center" vertical="center"/>
    </xf>
    <xf numFmtId="0" fontId="14" fillId="2" borderId="18"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25" xfId="1" applyFont="1" applyFill="1" applyBorder="1" applyAlignment="1">
      <alignment horizontal="left" vertical="center" wrapText="1"/>
    </xf>
    <xf numFmtId="0" fontId="14" fillId="2" borderId="3" xfId="1" applyFont="1" applyFill="1" applyBorder="1" applyAlignment="1">
      <alignment horizontal="left" vertical="top" wrapText="1"/>
    </xf>
    <xf numFmtId="0" fontId="14" fillId="2" borderId="2" xfId="1" applyFont="1" applyFill="1" applyBorder="1" applyAlignment="1">
      <alignment horizontal="left" vertical="top" wrapText="1"/>
    </xf>
    <xf numFmtId="0" fontId="28" fillId="2" borderId="10" xfId="1" applyFont="1" applyFill="1" applyBorder="1" applyAlignment="1">
      <alignment horizontal="left" vertical="top" wrapText="1"/>
    </xf>
    <xf numFmtId="0" fontId="28" fillId="2" borderId="0" xfId="1" applyFont="1" applyFill="1" applyAlignment="1">
      <alignment horizontal="left" vertical="top"/>
    </xf>
    <xf numFmtId="0" fontId="28" fillId="2" borderId="35" xfId="1" applyFont="1" applyFill="1" applyBorder="1" applyAlignment="1">
      <alignment horizontal="left" vertical="top"/>
    </xf>
    <xf numFmtId="0" fontId="30" fillId="2" borderId="7" xfId="1" applyFont="1" applyFill="1" applyBorder="1" applyAlignment="1">
      <alignment horizontal="center" vertical="top"/>
    </xf>
    <xf numFmtId="0" fontId="30" fillId="2" borderId="8" xfId="1" applyFont="1" applyFill="1" applyBorder="1" applyAlignment="1">
      <alignment horizontal="center" vertical="top"/>
    </xf>
    <xf numFmtId="0" fontId="30" fillId="2" borderId="9" xfId="1" applyFont="1" applyFill="1" applyBorder="1" applyAlignment="1">
      <alignment horizontal="center" vertical="top"/>
    </xf>
    <xf numFmtId="0" fontId="30" fillId="2" borderId="0" xfId="1" applyFont="1" applyFill="1" applyAlignment="1">
      <alignment horizontal="left" vertical="top"/>
    </xf>
    <xf numFmtId="0" fontId="27" fillId="2" borderId="0" xfId="1" applyFont="1" applyFill="1" applyAlignment="1">
      <alignment horizontal="center" vertical="top"/>
    </xf>
    <xf numFmtId="0" fontId="28" fillId="2" borderId="0" xfId="1" applyFont="1" applyFill="1" applyAlignment="1">
      <alignment horizontal="left" vertical="center"/>
    </xf>
    <xf numFmtId="0" fontId="28" fillId="2" borderId="12" xfId="1" applyFont="1" applyFill="1" applyBorder="1" applyAlignment="1">
      <alignment horizontal="left" vertical="center"/>
    </xf>
    <xf numFmtId="0" fontId="28" fillId="2" borderId="8" xfId="1" applyFont="1" applyFill="1" applyBorder="1" applyAlignment="1">
      <alignment horizontal="left"/>
    </xf>
    <xf numFmtId="0" fontId="10" fillId="2" borderId="0" xfId="1" applyFont="1" applyFill="1" applyAlignment="1">
      <alignment horizontal="left" vertical="top" wrapText="1"/>
    </xf>
    <xf numFmtId="0" fontId="27" fillId="2" borderId="0" xfId="1" applyFont="1" applyFill="1" applyAlignment="1">
      <alignment horizontal="center" vertical="center"/>
    </xf>
    <xf numFmtId="0" fontId="29" fillId="2" borderId="0" xfId="1" applyFont="1" applyFill="1" applyAlignment="1">
      <alignment horizontal="right"/>
    </xf>
    <xf numFmtId="0" fontId="30" fillId="2" borderId="12" xfId="1" applyFont="1" applyFill="1" applyBorder="1" applyAlignment="1">
      <alignment horizontal="center"/>
    </xf>
    <xf numFmtId="0" fontId="30" fillId="2" borderId="0" xfId="1" applyFont="1" applyFill="1" applyAlignment="1">
      <alignment horizontal="center" vertical="top"/>
    </xf>
    <xf numFmtId="0" fontId="28" fillId="2" borderId="0" xfId="1" applyFont="1" applyFill="1" applyAlignment="1">
      <alignment horizontal="left" vertical="top" wrapText="1"/>
    </xf>
    <xf numFmtId="0" fontId="28" fillId="2" borderId="35" xfId="1" applyFont="1" applyFill="1" applyBorder="1" applyAlignment="1">
      <alignment horizontal="left" vertical="top" wrapText="1"/>
    </xf>
    <xf numFmtId="0" fontId="28" fillId="2" borderId="12" xfId="1" applyFont="1" applyFill="1" applyBorder="1" applyAlignment="1">
      <alignment horizontal="left" vertical="top" wrapText="1"/>
    </xf>
    <xf numFmtId="0" fontId="28" fillId="2" borderId="37" xfId="1" applyFont="1" applyFill="1" applyBorder="1" applyAlignment="1">
      <alignment horizontal="left" vertical="top" wrapText="1"/>
    </xf>
  </cellXfs>
  <cellStyles count="12">
    <cellStyle name="ハイパーリンク" xfId="11" builtinId="8"/>
    <cellStyle name="桁区切り 2" xfId="5" xr:uid="{00000000-0005-0000-0000-000000000000}"/>
    <cellStyle name="桁区切り 3" xfId="8" xr:uid="{553E26B6-E296-422E-97A3-CC3CB4D176D9}"/>
    <cellStyle name="桁区切り 4" xfId="10" xr:uid="{73E7350F-83B9-437F-B370-66C6075CE751}"/>
    <cellStyle name="標準" xfId="0" builtinId="0"/>
    <cellStyle name="標準 2" xfId="1" xr:uid="{00000000-0005-0000-0000-000002000000}"/>
    <cellStyle name="標準 3" xfId="4" xr:uid="{00000000-0005-0000-0000-000003000000}"/>
    <cellStyle name="標準 4" xfId="6" xr:uid="{00000000-0005-0000-0000-000004000000}"/>
    <cellStyle name="標準 5" xfId="7" xr:uid="{3AFBE540-EF8D-4526-A752-4B601943AD23}"/>
    <cellStyle name="標準 6" xfId="9" xr:uid="{A44F6AD2-93A2-4818-A327-778EA7D12843}"/>
    <cellStyle name="標準_第１号様式・付表" xfId="3" xr:uid="{00000000-0005-0000-0000-000005000000}"/>
    <cellStyle name="標準_付表　訪問介護　修正版_第一号様式 2" xfId="2" xr:uid="{00000000-0005-0000-0000-000006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88591/AppData/Local/Temp/7ee065a2-3013-4502-847b-aeef1e1f2e44_&#20196;&#21644;6&#24180;&#32207;&#21512;&#20107;&#26989;&#12288;&#21442;&#32771;&#27096;&#24335;.zip.e44/3-3_&#27161;&#28310;&#27096;&#24335;1-1%20&#21220;&#21209;&#34920;&#12288;&#35370;&#21839;&#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588591/AppData/Local/Temp/6c113ac0-2416-44b7-a713-9db2c88823ed_&#20196;&#21644;6&#24180;&#32207;&#21512;&#20107;&#26989;&#12288;&#21442;&#32771;&#27096;&#24335;.zip.3ed/3-3_&#27161;&#28310;&#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refreshError="1"/>
      <sheetData sheetId="1"/>
      <sheetData sheetId="2"/>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95E1-5100-47A6-9467-E43801538873}">
  <sheetPr>
    <pageSetUpPr fitToPage="1"/>
  </sheetPr>
  <dimension ref="B1:I33"/>
  <sheetViews>
    <sheetView tabSelected="1" view="pageBreakPreview" zoomScale="85" zoomScaleNormal="100" zoomScaleSheetLayoutView="85" workbookViewId="0">
      <selection activeCell="B2" sqref="B2"/>
    </sheetView>
  </sheetViews>
  <sheetFormatPr defaultColWidth="9.33203125" defaultRowHeight="14.25" x14ac:dyDescent="0.2"/>
  <cols>
    <col min="1" max="1" width="1.83203125" style="278" customWidth="1"/>
    <col min="2" max="2" width="6" style="278" customWidth="1"/>
    <col min="3" max="3" width="29.1640625" style="277" customWidth="1"/>
    <col min="4" max="4" width="13.1640625" style="277" customWidth="1"/>
    <col min="5" max="5" width="4.5" style="278" customWidth="1"/>
    <col min="6" max="6" width="12.83203125" style="278" customWidth="1"/>
    <col min="7" max="7" width="4.5" style="278" customWidth="1"/>
    <col min="8" max="8" width="12.83203125" style="278" customWidth="1"/>
    <col min="9" max="9" width="18.83203125" style="278" customWidth="1"/>
    <col min="10" max="10" width="1.83203125" style="278" customWidth="1"/>
    <col min="11" max="16384" width="9.33203125" style="278"/>
  </cols>
  <sheetData>
    <row r="1" spans="2:9" ht="22.5" customHeight="1" x14ac:dyDescent="0.2">
      <c r="B1" s="276" t="s">
        <v>274</v>
      </c>
    </row>
    <row r="2" spans="2:9" ht="22.5" customHeight="1" x14ac:dyDescent="0.2">
      <c r="B2" s="276" t="s">
        <v>305</v>
      </c>
    </row>
    <row r="4" spans="2:9" x14ac:dyDescent="0.2">
      <c r="B4" s="278" t="s">
        <v>275</v>
      </c>
    </row>
    <row r="6" spans="2:9" ht="27.6" customHeight="1" x14ac:dyDescent="0.2">
      <c r="B6" s="279"/>
      <c r="C6" s="280" t="s">
        <v>29</v>
      </c>
      <c r="D6" s="280" t="s">
        <v>276</v>
      </c>
      <c r="E6" s="293" t="s">
        <v>277</v>
      </c>
      <c r="F6" s="294"/>
      <c r="G6" s="293" t="s">
        <v>278</v>
      </c>
      <c r="H6" s="294"/>
      <c r="I6" s="280" t="s">
        <v>3</v>
      </c>
    </row>
    <row r="7" spans="2:9" ht="20.100000000000001" customHeight="1" x14ac:dyDescent="0.2">
      <c r="B7" s="295">
        <v>1</v>
      </c>
      <c r="C7" s="297" t="s">
        <v>279</v>
      </c>
      <c r="D7" s="295"/>
      <c r="E7" s="299"/>
      <c r="F7" s="301" t="s">
        <v>280</v>
      </c>
      <c r="G7" s="281"/>
      <c r="H7" s="282" t="s">
        <v>280</v>
      </c>
      <c r="I7" s="303"/>
    </row>
    <row r="8" spans="2:9" ht="20.100000000000001" customHeight="1" x14ac:dyDescent="0.2">
      <c r="B8" s="296"/>
      <c r="C8" s="298"/>
      <c r="D8" s="296"/>
      <c r="E8" s="300"/>
      <c r="F8" s="302"/>
      <c r="G8" s="283"/>
      <c r="H8" s="284" t="s">
        <v>281</v>
      </c>
      <c r="I8" s="303"/>
    </row>
    <row r="9" spans="2:9" ht="20.100000000000001" customHeight="1" x14ac:dyDescent="0.2">
      <c r="B9" s="295">
        <v>2</v>
      </c>
      <c r="C9" s="297" t="s">
        <v>282</v>
      </c>
      <c r="D9" s="295" t="s">
        <v>283</v>
      </c>
      <c r="E9" s="299"/>
      <c r="F9" s="301" t="s">
        <v>280</v>
      </c>
      <c r="G9" s="281"/>
      <c r="H9" s="282" t="s">
        <v>280</v>
      </c>
      <c r="I9" s="303" t="s">
        <v>302</v>
      </c>
    </row>
    <row r="10" spans="2:9" ht="20.100000000000001" customHeight="1" x14ac:dyDescent="0.2">
      <c r="B10" s="296"/>
      <c r="C10" s="298"/>
      <c r="D10" s="296"/>
      <c r="E10" s="300"/>
      <c r="F10" s="302"/>
      <c r="G10" s="283"/>
      <c r="H10" s="284" t="s">
        <v>281</v>
      </c>
      <c r="I10" s="303"/>
    </row>
    <row r="11" spans="2:9" ht="20.100000000000001" customHeight="1" x14ac:dyDescent="0.2">
      <c r="B11" s="295">
        <v>3</v>
      </c>
      <c r="C11" s="297" t="s">
        <v>284</v>
      </c>
      <c r="D11" s="295"/>
      <c r="E11" s="299"/>
      <c r="F11" s="301" t="s">
        <v>280</v>
      </c>
      <c r="G11" s="281"/>
      <c r="H11" s="282" t="s">
        <v>280</v>
      </c>
      <c r="I11" s="303"/>
    </row>
    <row r="12" spans="2:9" ht="20.100000000000001" customHeight="1" x14ac:dyDescent="0.2">
      <c r="B12" s="296"/>
      <c r="C12" s="298"/>
      <c r="D12" s="296"/>
      <c r="E12" s="300"/>
      <c r="F12" s="302"/>
      <c r="G12" s="283"/>
      <c r="H12" s="284" t="s">
        <v>281</v>
      </c>
      <c r="I12" s="303"/>
    </row>
    <row r="13" spans="2:9" ht="20.100000000000001" customHeight="1" x14ac:dyDescent="0.2">
      <c r="B13" s="295">
        <v>4</v>
      </c>
      <c r="C13" s="297" t="s">
        <v>6</v>
      </c>
      <c r="D13" s="295" t="s">
        <v>285</v>
      </c>
      <c r="E13" s="299"/>
      <c r="F13" s="301" t="s">
        <v>280</v>
      </c>
      <c r="G13" s="281"/>
      <c r="H13" s="282" t="s">
        <v>280</v>
      </c>
      <c r="I13" s="303" t="s">
        <v>303</v>
      </c>
    </row>
    <row r="14" spans="2:9" ht="20.100000000000001" customHeight="1" x14ac:dyDescent="0.2">
      <c r="B14" s="296"/>
      <c r="C14" s="298"/>
      <c r="D14" s="296"/>
      <c r="E14" s="300"/>
      <c r="F14" s="302"/>
      <c r="G14" s="283"/>
      <c r="H14" s="284" t="s">
        <v>281</v>
      </c>
      <c r="I14" s="303"/>
    </row>
    <row r="15" spans="2:9" ht="20.100000000000001" customHeight="1" x14ac:dyDescent="0.2">
      <c r="B15" s="295">
        <v>5</v>
      </c>
      <c r="C15" s="297" t="s">
        <v>286</v>
      </c>
      <c r="D15" s="295"/>
      <c r="E15" s="299"/>
      <c r="F15" s="301" t="s">
        <v>280</v>
      </c>
      <c r="G15" s="281"/>
      <c r="H15" s="282" t="s">
        <v>280</v>
      </c>
      <c r="I15" s="303" t="s">
        <v>304</v>
      </c>
    </row>
    <row r="16" spans="2:9" ht="20.100000000000001" customHeight="1" x14ac:dyDescent="0.2">
      <c r="B16" s="296"/>
      <c r="C16" s="298"/>
      <c r="D16" s="296"/>
      <c r="E16" s="300"/>
      <c r="F16" s="302"/>
      <c r="G16" s="283"/>
      <c r="H16" s="284" t="s">
        <v>281</v>
      </c>
      <c r="I16" s="303"/>
    </row>
    <row r="17" spans="2:9" ht="20.100000000000001" customHeight="1" x14ac:dyDescent="0.2">
      <c r="B17" s="295">
        <v>6</v>
      </c>
      <c r="C17" s="297" t="s">
        <v>287</v>
      </c>
      <c r="D17" s="295" t="s">
        <v>288</v>
      </c>
      <c r="E17" s="299"/>
      <c r="F17" s="301" t="s">
        <v>280</v>
      </c>
      <c r="G17" s="281"/>
      <c r="H17" s="282" t="s">
        <v>280</v>
      </c>
      <c r="I17" s="303"/>
    </row>
    <row r="18" spans="2:9" ht="20.100000000000001" customHeight="1" x14ac:dyDescent="0.2">
      <c r="B18" s="296"/>
      <c r="C18" s="298"/>
      <c r="D18" s="296"/>
      <c r="E18" s="300"/>
      <c r="F18" s="302"/>
      <c r="G18" s="283"/>
      <c r="H18" s="284" t="s">
        <v>281</v>
      </c>
      <c r="I18" s="303"/>
    </row>
    <row r="19" spans="2:9" ht="40.15" customHeight="1" x14ac:dyDescent="0.2">
      <c r="B19" s="280">
        <v>7</v>
      </c>
      <c r="C19" s="285" t="s">
        <v>289</v>
      </c>
      <c r="D19" s="286" t="s">
        <v>290</v>
      </c>
      <c r="E19" s="287"/>
      <c r="F19" s="288" t="s">
        <v>280</v>
      </c>
      <c r="G19" s="287"/>
      <c r="H19" s="288" t="s">
        <v>280</v>
      </c>
      <c r="I19" s="279"/>
    </row>
    <row r="20" spans="2:9" ht="13.5" x14ac:dyDescent="0.2">
      <c r="B20" s="289"/>
      <c r="C20" s="289"/>
      <c r="D20" s="289"/>
      <c r="E20" s="290"/>
      <c r="F20" s="291"/>
      <c r="G20" s="290"/>
      <c r="H20" s="291"/>
      <c r="I20" s="289"/>
    </row>
    <row r="21" spans="2:9" ht="13.5" x14ac:dyDescent="0.2">
      <c r="B21" s="289"/>
      <c r="C21" s="289"/>
      <c r="D21" s="289"/>
      <c r="E21" s="290"/>
      <c r="F21" s="291"/>
      <c r="G21" s="290"/>
      <c r="H21" s="291"/>
      <c r="I21" s="289"/>
    </row>
    <row r="22" spans="2:9" ht="13.5" x14ac:dyDescent="0.2">
      <c r="B22" s="290" t="s">
        <v>291</v>
      </c>
      <c r="C22" s="289" t="s">
        <v>292</v>
      </c>
      <c r="D22" s="289"/>
      <c r="E22" s="290"/>
      <c r="F22" s="291"/>
      <c r="G22" s="290"/>
      <c r="H22" s="291"/>
      <c r="I22" s="289"/>
    </row>
    <row r="23" spans="2:9" ht="6" customHeight="1" x14ac:dyDescent="0.2">
      <c r="B23" s="290"/>
      <c r="C23" s="289"/>
      <c r="D23" s="289"/>
      <c r="E23" s="290"/>
      <c r="F23" s="291"/>
      <c r="G23" s="290"/>
      <c r="H23" s="291"/>
      <c r="I23" s="289"/>
    </row>
    <row r="24" spans="2:9" ht="13.5" x14ac:dyDescent="0.2">
      <c r="B24" s="290" t="s">
        <v>293</v>
      </c>
      <c r="C24" s="310" t="s">
        <v>294</v>
      </c>
      <c r="D24" s="310"/>
      <c r="E24" s="310"/>
      <c r="F24" s="310"/>
      <c r="G24" s="310"/>
      <c r="H24" s="310"/>
      <c r="I24" s="310"/>
    </row>
    <row r="25" spans="2:9" ht="27" customHeight="1" x14ac:dyDescent="0.2">
      <c r="B25" s="290"/>
      <c r="C25" s="310"/>
      <c r="D25" s="310"/>
      <c r="E25" s="310"/>
      <c r="F25" s="310"/>
      <c r="G25" s="310"/>
      <c r="H25" s="310"/>
      <c r="I25" s="310"/>
    </row>
    <row r="26" spans="2:9" ht="6" customHeight="1" x14ac:dyDescent="0.2">
      <c r="B26" s="290"/>
      <c r="C26" s="289"/>
      <c r="D26" s="289"/>
      <c r="E26" s="290"/>
      <c r="F26" s="291"/>
      <c r="G26" s="290"/>
      <c r="H26" s="291"/>
      <c r="I26" s="289"/>
    </row>
    <row r="27" spans="2:9" ht="115.5" customHeight="1" x14ac:dyDescent="0.2">
      <c r="B27" s="292" t="s">
        <v>295</v>
      </c>
      <c r="C27" s="311" t="s">
        <v>296</v>
      </c>
      <c r="D27" s="311"/>
      <c r="E27" s="311"/>
      <c r="F27" s="311"/>
      <c r="G27" s="311"/>
      <c r="H27" s="311"/>
      <c r="I27" s="311"/>
    </row>
    <row r="28" spans="2:9" ht="13.5" x14ac:dyDescent="0.2">
      <c r="B28" s="290"/>
      <c r="C28" s="289"/>
      <c r="D28" s="289"/>
      <c r="E28" s="290"/>
      <c r="F28" s="291"/>
      <c r="G28" s="290"/>
      <c r="H28" s="291"/>
      <c r="I28" s="289"/>
    </row>
    <row r="29" spans="2:9" x14ac:dyDescent="0.2">
      <c r="D29" s="278"/>
      <c r="E29" s="289" t="s">
        <v>297</v>
      </c>
      <c r="F29" s="289"/>
      <c r="G29" s="289"/>
      <c r="H29" s="289"/>
      <c r="I29" s="289"/>
    </row>
    <row r="30" spans="2:9" ht="28.15" customHeight="1" x14ac:dyDescent="0.2">
      <c r="D30" s="278"/>
      <c r="E30" s="304" t="s">
        <v>298</v>
      </c>
      <c r="F30" s="304"/>
      <c r="G30" s="312"/>
      <c r="H30" s="313"/>
      <c r="I30" s="314"/>
    </row>
    <row r="31" spans="2:9" ht="28.15" customHeight="1" x14ac:dyDescent="0.2">
      <c r="D31" s="278"/>
      <c r="E31" s="304" t="s">
        <v>299</v>
      </c>
      <c r="F31" s="304"/>
      <c r="G31" s="312"/>
      <c r="H31" s="313"/>
      <c r="I31" s="314"/>
    </row>
    <row r="32" spans="2:9" ht="28.15" customHeight="1" x14ac:dyDescent="0.2">
      <c r="D32" s="278"/>
      <c r="E32" s="304" t="s">
        <v>300</v>
      </c>
      <c r="F32" s="304"/>
      <c r="G32" s="305"/>
      <c r="H32" s="306"/>
      <c r="I32" s="307"/>
    </row>
    <row r="33" spans="4:9" ht="28.15" customHeight="1" x14ac:dyDescent="0.2">
      <c r="D33" s="278"/>
      <c r="E33" s="308" t="s">
        <v>301</v>
      </c>
      <c r="F33" s="308"/>
      <c r="G33" s="309"/>
      <c r="H33" s="306"/>
      <c r="I33" s="307"/>
    </row>
  </sheetData>
  <mergeCells count="48">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4"/>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heetViews>
  <sheetFormatPr defaultColWidth="8.83203125" defaultRowHeight="12" x14ac:dyDescent="0.2"/>
  <cols>
    <col min="1" max="34" width="3.1640625" style="4" customWidth="1"/>
    <col min="35" max="16384" width="8.83203125" style="4"/>
  </cols>
  <sheetData>
    <row r="1" spans="1:34" ht="36" customHeight="1" thickBot="1" x14ac:dyDescent="0.25">
      <c r="A1" s="2" t="s">
        <v>36</v>
      </c>
      <c r="AC1" s="4" t="s">
        <v>53</v>
      </c>
    </row>
    <row r="2" spans="1:34" ht="18" customHeight="1" x14ac:dyDescent="0.2">
      <c r="A2" s="315" t="s">
        <v>54</v>
      </c>
      <c r="B2" s="316"/>
      <c r="C2" s="316"/>
      <c r="D2" s="316"/>
      <c r="E2" s="316"/>
      <c r="F2" s="316"/>
      <c r="G2" s="316"/>
      <c r="H2" s="319" t="s">
        <v>48</v>
      </c>
      <c r="I2" s="320"/>
      <c r="J2" s="320"/>
      <c r="K2" s="320"/>
      <c r="L2" s="320"/>
      <c r="M2" s="320"/>
      <c r="N2" s="320"/>
      <c r="O2" s="320"/>
      <c r="P2" s="321"/>
      <c r="Q2" s="319"/>
      <c r="R2" s="321"/>
      <c r="S2" s="319" t="s">
        <v>49</v>
      </c>
      <c r="T2" s="320"/>
      <c r="U2" s="320"/>
      <c r="V2" s="320"/>
      <c r="W2" s="320"/>
      <c r="X2" s="320"/>
      <c r="Y2" s="320"/>
      <c r="Z2" s="320"/>
      <c r="AA2" s="320"/>
      <c r="AB2" s="320"/>
      <c r="AC2" s="321"/>
      <c r="AD2" s="319" t="s">
        <v>50</v>
      </c>
      <c r="AE2" s="320"/>
      <c r="AF2" s="321"/>
      <c r="AG2" s="319"/>
      <c r="AH2" s="325"/>
    </row>
    <row r="3" spans="1:34" ht="18" customHeight="1" thickBot="1" x14ac:dyDescent="0.25">
      <c r="A3" s="317"/>
      <c r="B3" s="318"/>
      <c r="C3" s="318"/>
      <c r="D3" s="318"/>
      <c r="E3" s="318"/>
      <c r="F3" s="318"/>
      <c r="G3" s="318"/>
      <c r="H3" s="322"/>
      <c r="I3" s="323"/>
      <c r="J3" s="323"/>
      <c r="K3" s="323"/>
      <c r="L3" s="323"/>
      <c r="M3" s="323"/>
      <c r="N3" s="323"/>
      <c r="O3" s="323"/>
      <c r="P3" s="324"/>
      <c r="Q3" s="322"/>
      <c r="R3" s="324"/>
      <c r="S3" s="322"/>
      <c r="T3" s="323"/>
      <c r="U3" s="323"/>
      <c r="V3" s="323"/>
      <c r="W3" s="323"/>
      <c r="X3" s="323"/>
      <c r="Y3" s="323"/>
      <c r="Z3" s="323"/>
      <c r="AA3" s="323"/>
      <c r="AB3" s="323"/>
      <c r="AC3" s="324"/>
      <c r="AD3" s="326" t="s">
        <v>51</v>
      </c>
      <c r="AE3" s="328"/>
      <c r="AF3" s="329"/>
      <c r="AG3" s="326"/>
      <c r="AH3" s="327"/>
    </row>
    <row r="4" spans="1:34" ht="16.350000000000001" customHeight="1" x14ac:dyDescent="0.2">
      <c r="A4" s="434" t="s">
        <v>10</v>
      </c>
      <c r="B4" s="435"/>
      <c r="C4" s="436" t="s">
        <v>11</v>
      </c>
      <c r="D4" s="345"/>
      <c r="E4" s="345"/>
      <c r="F4" s="345"/>
      <c r="G4" s="346"/>
      <c r="H4" s="428"/>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30"/>
    </row>
    <row r="5" spans="1:34" ht="27.95" customHeight="1" x14ac:dyDescent="0.2">
      <c r="A5" s="379"/>
      <c r="B5" s="380"/>
      <c r="C5" s="347" t="s">
        <v>13</v>
      </c>
      <c r="D5" s="347"/>
      <c r="E5" s="347"/>
      <c r="F5" s="347"/>
      <c r="G5" s="347"/>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9"/>
    </row>
    <row r="6" spans="1:34" ht="15.75" customHeight="1" x14ac:dyDescent="0.2">
      <c r="A6" s="379"/>
      <c r="B6" s="380"/>
      <c r="C6" s="347" t="s">
        <v>14</v>
      </c>
      <c r="D6" s="347"/>
      <c r="E6" s="347"/>
      <c r="F6" s="347"/>
      <c r="G6" s="347"/>
      <c r="H6" s="360" t="s">
        <v>7</v>
      </c>
      <c r="I6" s="361"/>
      <c r="J6" s="361"/>
      <c r="K6" s="361"/>
      <c r="L6" s="362"/>
      <c r="M6" s="362"/>
      <c r="N6" s="18" t="s">
        <v>8</v>
      </c>
      <c r="O6" s="362"/>
      <c r="P6" s="362"/>
      <c r="Q6" s="1" t="s">
        <v>9</v>
      </c>
      <c r="R6" s="361"/>
      <c r="S6" s="361"/>
      <c r="T6" s="361"/>
      <c r="U6" s="361"/>
      <c r="V6" s="361"/>
      <c r="W6" s="361"/>
      <c r="X6" s="361"/>
      <c r="Y6" s="361"/>
      <c r="Z6" s="361"/>
      <c r="AA6" s="361"/>
      <c r="AB6" s="361"/>
      <c r="AC6" s="361"/>
      <c r="AD6" s="361"/>
      <c r="AE6" s="361"/>
      <c r="AF6" s="361"/>
      <c r="AG6" s="361"/>
      <c r="AH6" s="383"/>
    </row>
    <row r="7" spans="1:34" ht="15.75" customHeight="1" x14ac:dyDescent="0.2">
      <c r="A7" s="379"/>
      <c r="B7" s="380"/>
      <c r="C7" s="347"/>
      <c r="D7" s="347"/>
      <c r="E7" s="347"/>
      <c r="F7" s="347"/>
      <c r="G7" s="347"/>
      <c r="H7" s="431"/>
      <c r="I7" s="432"/>
      <c r="J7" s="432"/>
      <c r="K7" s="432"/>
      <c r="L7" s="20" t="s">
        <v>40</v>
      </c>
      <c r="M7" s="20" t="s">
        <v>41</v>
      </c>
      <c r="N7" s="432"/>
      <c r="O7" s="432"/>
      <c r="P7" s="432"/>
      <c r="Q7" s="432"/>
      <c r="R7" s="432"/>
      <c r="S7" s="432"/>
      <c r="T7" s="432"/>
      <c r="U7" s="432"/>
      <c r="V7" s="20" t="s">
        <v>42</v>
      </c>
      <c r="W7" s="20" t="s">
        <v>43</v>
      </c>
      <c r="X7" s="432"/>
      <c r="Y7" s="432"/>
      <c r="Z7" s="432"/>
      <c r="AA7" s="432"/>
      <c r="AB7" s="432"/>
      <c r="AC7" s="432"/>
      <c r="AD7" s="432"/>
      <c r="AE7" s="432"/>
      <c r="AF7" s="432"/>
      <c r="AG7" s="432"/>
      <c r="AH7" s="433"/>
    </row>
    <row r="8" spans="1:34" ht="15.75" customHeight="1" x14ac:dyDescent="0.2">
      <c r="A8" s="379"/>
      <c r="B8" s="380"/>
      <c r="C8" s="347"/>
      <c r="D8" s="347"/>
      <c r="E8" s="347"/>
      <c r="F8" s="347"/>
      <c r="G8" s="347"/>
      <c r="H8" s="431"/>
      <c r="I8" s="432"/>
      <c r="J8" s="432"/>
      <c r="K8" s="432"/>
      <c r="L8" s="20" t="s">
        <v>44</v>
      </c>
      <c r="M8" s="20" t="s">
        <v>45</v>
      </c>
      <c r="N8" s="432"/>
      <c r="O8" s="432"/>
      <c r="P8" s="432"/>
      <c r="Q8" s="432"/>
      <c r="R8" s="432"/>
      <c r="S8" s="432"/>
      <c r="T8" s="432"/>
      <c r="U8" s="432"/>
      <c r="V8" s="20" t="s">
        <v>46</v>
      </c>
      <c r="W8" s="20" t="s">
        <v>47</v>
      </c>
      <c r="X8" s="432"/>
      <c r="Y8" s="432"/>
      <c r="Z8" s="432"/>
      <c r="AA8" s="432"/>
      <c r="AB8" s="432"/>
      <c r="AC8" s="432"/>
      <c r="AD8" s="432"/>
      <c r="AE8" s="432"/>
      <c r="AF8" s="432"/>
      <c r="AG8" s="432"/>
      <c r="AH8" s="433"/>
    </row>
    <row r="9" spans="1:34" ht="18.95" customHeight="1" x14ac:dyDescent="0.2">
      <c r="A9" s="379"/>
      <c r="B9" s="380"/>
      <c r="C9" s="347"/>
      <c r="D9" s="347"/>
      <c r="E9" s="347"/>
      <c r="F9" s="347"/>
      <c r="G9" s="347"/>
      <c r="H9" s="363"/>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5"/>
    </row>
    <row r="10" spans="1:34" ht="16.350000000000001" customHeight="1" x14ac:dyDescent="0.2">
      <c r="A10" s="379"/>
      <c r="B10" s="380"/>
      <c r="C10" s="347" t="s">
        <v>15</v>
      </c>
      <c r="D10" s="347"/>
      <c r="E10" s="347"/>
      <c r="F10" s="347"/>
      <c r="G10" s="347"/>
      <c r="H10" s="367" t="s">
        <v>4</v>
      </c>
      <c r="I10" s="368"/>
      <c r="J10" s="369"/>
      <c r="K10" s="13"/>
      <c r="L10" s="14"/>
      <c r="M10" s="14"/>
      <c r="N10" s="14"/>
      <c r="O10" s="14"/>
      <c r="P10" s="14"/>
      <c r="Q10" s="14" t="s">
        <v>39</v>
      </c>
      <c r="R10" s="14"/>
      <c r="S10" s="14"/>
      <c r="T10" s="14"/>
      <c r="U10" s="15"/>
      <c r="V10" s="367" t="s">
        <v>16</v>
      </c>
      <c r="W10" s="368"/>
      <c r="X10" s="369"/>
      <c r="Y10" s="370"/>
      <c r="Z10" s="371"/>
      <c r="AA10" s="371"/>
      <c r="AB10" s="371"/>
      <c r="AC10" s="371"/>
      <c r="AD10" s="371"/>
      <c r="AE10" s="371"/>
      <c r="AF10" s="371"/>
      <c r="AG10" s="371"/>
      <c r="AH10" s="372"/>
    </row>
    <row r="11" spans="1:34" ht="16.350000000000001" customHeight="1" x14ac:dyDescent="0.2">
      <c r="A11" s="379"/>
      <c r="B11" s="380"/>
      <c r="C11" s="347"/>
      <c r="D11" s="347"/>
      <c r="E11" s="347"/>
      <c r="F11" s="347"/>
      <c r="G11" s="347"/>
      <c r="H11" s="437" t="s">
        <v>0</v>
      </c>
      <c r="I11" s="437"/>
      <c r="J11" s="437"/>
      <c r="K11" s="370"/>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2"/>
    </row>
    <row r="12" spans="1:34" ht="16.350000000000001" customHeight="1" x14ac:dyDescent="0.2">
      <c r="A12" s="379" t="s">
        <v>17</v>
      </c>
      <c r="B12" s="380"/>
      <c r="C12" s="347" t="s">
        <v>11</v>
      </c>
      <c r="D12" s="347"/>
      <c r="E12" s="347"/>
      <c r="F12" s="347"/>
      <c r="G12" s="347"/>
      <c r="H12" s="404"/>
      <c r="I12" s="404"/>
      <c r="J12" s="404"/>
      <c r="K12" s="404"/>
      <c r="L12" s="404"/>
      <c r="M12" s="404"/>
      <c r="N12" s="404"/>
      <c r="O12" s="404"/>
      <c r="P12" s="347" t="s">
        <v>18</v>
      </c>
      <c r="Q12" s="347"/>
      <c r="R12" s="347"/>
      <c r="S12" s="360" t="s">
        <v>7</v>
      </c>
      <c r="T12" s="361"/>
      <c r="U12" s="361"/>
      <c r="V12" s="361"/>
      <c r="W12" s="362"/>
      <c r="X12" s="362"/>
      <c r="Y12" s="18" t="s">
        <v>8</v>
      </c>
      <c r="Z12" s="362"/>
      <c r="AA12" s="362"/>
      <c r="AB12" s="1" t="s">
        <v>9</v>
      </c>
      <c r="AC12" s="335"/>
      <c r="AD12" s="335"/>
      <c r="AE12" s="335"/>
      <c r="AF12" s="335"/>
      <c r="AG12" s="335"/>
      <c r="AH12" s="403"/>
    </row>
    <row r="13" spans="1:34" ht="16.350000000000001" customHeight="1" x14ac:dyDescent="0.2">
      <c r="A13" s="379"/>
      <c r="B13" s="380"/>
      <c r="C13" s="347" t="s">
        <v>33</v>
      </c>
      <c r="D13" s="347"/>
      <c r="E13" s="347"/>
      <c r="F13" s="347"/>
      <c r="G13" s="347"/>
      <c r="H13" s="404"/>
      <c r="I13" s="404"/>
      <c r="J13" s="404"/>
      <c r="K13" s="404"/>
      <c r="L13" s="404"/>
      <c r="M13" s="404"/>
      <c r="N13" s="404"/>
      <c r="O13" s="404"/>
      <c r="P13" s="347"/>
      <c r="Q13" s="347"/>
      <c r="R13" s="347"/>
      <c r="S13" s="425"/>
      <c r="T13" s="426"/>
      <c r="U13" s="426"/>
      <c r="V13" s="426"/>
      <c r="W13" s="426"/>
      <c r="X13" s="426"/>
      <c r="Y13" s="426"/>
      <c r="Z13" s="426"/>
      <c r="AA13" s="426"/>
      <c r="AB13" s="426"/>
      <c r="AC13" s="426"/>
      <c r="AD13" s="426"/>
      <c r="AE13" s="426"/>
      <c r="AF13" s="426"/>
      <c r="AG13" s="426"/>
      <c r="AH13" s="427"/>
    </row>
    <row r="14" spans="1:34" ht="16.350000000000001" customHeight="1" x14ac:dyDescent="0.2">
      <c r="A14" s="379"/>
      <c r="B14" s="380"/>
      <c r="C14" s="347" t="s">
        <v>34</v>
      </c>
      <c r="D14" s="347"/>
      <c r="E14" s="347"/>
      <c r="F14" s="347"/>
      <c r="G14" s="347"/>
      <c r="H14" s="405"/>
      <c r="I14" s="405"/>
      <c r="J14" s="405"/>
      <c r="K14" s="405"/>
      <c r="L14" s="405"/>
      <c r="M14" s="405"/>
      <c r="N14" s="405"/>
      <c r="O14" s="405"/>
      <c r="P14" s="347"/>
      <c r="Q14" s="347"/>
      <c r="R14" s="347"/>
      <c r="S14" s="428"/>
      <c r="T14" s="429"/>
      <c r="U14" s="429"/>
      <c r="V14" s="429"/>
      <c r="W14" s="429"/>
      <c r="X14" s="429"/>
      <c r="Y14" s="429"/>
      <c r="Z14" s="429"/>
      <c r="AA14" s="429"/>
      <c r="AB14" s="429"/>
      <c r="AC14" s="429"/>
      <c r="AD14" s="429"/>
      <c r="AE14" s="429"/>
      <c r="AF14" s="429"/>
      <c r="AG14" s="429"/>
      <c r="AH14" s="430"/>
    </row>
    <row r="15" spans="1:34" ht="16.350000000000001" customHeight="1" x14ac:dyDescent="0.2">
      <c r="A15" s="379"/>
      <c r="B15" s="380"/>
      <c r="C15" s="419" t="s">
        <v>2</v>
      </c>
      <c r="D15" s="420"/>
      <c r="E15" s="420"/>
      <c r="F15" s="420"/>
      <c r="G15" s="420"/>
      <c r="H15" s="420"/>
      <c r="I15" s="420"/>
      <c r="J15" s="420"/>
      <c r="K15" s="420"/>
      <c r="L15" s="420"/>
      <c r="M15" s="420"/>
      <c r="N15" s="420"/>
      <c r="O15" s="420"/>
      <c r="P15" s="420"/>
      <c r="Q15" s="420"/>
      <c r="R15" s="421"/>
      <c r="S15" s="340"/>
      <c r="T15" s="341"/>
      <c r="U15" s="341"/>
      <c r="V15" s="341"/>
      <c r="W15" s="341"/>
      <c r="X15" s="341"/>
      <c r="Y15" s="341"/>
      <c r="Z15" s="341"/>
      <c r="AA15" s="341"/>
      <c r="AB15" s="341"/>
      <c r="AC15" s="341"/>
      <c r="AD15" s="341"/>
      <c r="AE15" s="341"/>
      <c r="AF15" s="341"/>
      <c r="AG15" s="341"/>
      <c r="AH15" s="422"/>
    </row>
    <row r="16" spans="1:34" ht="15.6" customHeight="1" x14ac:dyDescent="0.2">
      <c r="A16" s="379"/>
      <c r="B16" s="380"/>
      <c r="C16" s="410" t="s">
        <v>1</v>
      </c>
      <c r="D16" s="411"/>
      <c r="E16" s="411"/>
      <c r="F16" s="411"/>
      <c r="G16" s="411"/>
      <c r="H16" s="411"/>
      <c r="I16" s="411"/>
      <c r="J16" s="412"/>
      <c r="K16" s="340" t="s">
        <v>12</v>
      </c>
      <c r="L16" s="341"/>
      <c r="M16" s="341"/>
      <c r="N16" s="341"/>
      <c r="O16" s="341"/>
      <c r="P16" s="341"/>
      <c r="Q16" s="341"/>
      <c r="R16" s="342"/>
      <c r="S16" s="357"/>
      <c r="T16" s="358"/>
      <c r="U16" s="358"/>
      <c r="V16" s="358"/>
      <c r="W16" s="358"/>
      <c r="X16" s="358"/>
      <c r="Y16" s="358"/>
      <c r="Z16" s="358"/>
      <c r="AA16" s="358"/>
      <c r="AB16" s="358"/>
      <c r="AC16" s="358"/>
      <c r="AD16" s="358"/>
      <c r="AE16" s="358"/>
      <c r="AF16" s="358"/>
      <c r="AG16" s="358"/>
      <c r="AH16" s="359"/>
    </row>
    <row r="17" spans="1:34" ht="14.45" customHeight="1" x14ac:dyDescent="0.2">
      <c r="A17" s="379"/>
      <c r="B17" s="380"/>
      <c r="C17" s="413"/>
      <c r="D17" s="414"/>
      <c r="E17" s="414"/>
      <c r="F17" s="414"/>
      <c r="G17" s="414"/>
      <c r="H17" s="414"/>
      <c r="I17" s="414"/>
      <c r="J17" s="415"/>
      <c r="K17" s="423" t="s">
        <v>19</v>
      </c>
      <c r="L17" s="389"/>
      <c r="M17" s="389"/>
      <c r="N17" s="389"/>
      <c r="O17" s="389"/>
      <c r="P17" s="389"/>
      <c r="Q17" s="389"/>
      <c r="R17" s="390"/>
      <c r="S17" s="406"/>
      <c r="T17" s="406"/>
      <c r="U17" s="406"/>
      <c r="V17" s="406"/>
      <c r="W17" s="406"/>
      <c r="X17" s="406"/>
      <c r="Y17" s="406"/>
      <c r="Z17" s="406"/>
      <c r="AA17" s="406"/>
      <c r="AB17" s="406"/>
      <c r="AC17" s="406"/>
      <c r="AD17" s="406"/>
      <c r="AE17" s="406"/>
      <c r="AF17" s="406"/>
      <c r="AG17" s="406"/>
      <c r="AH17" s="407"/>
    </row>
    <row r="18" spans="1:34" ht="14.25" customHeight="1" x14ac:dyDescent="0.2">
      <c r="A18" s="379"/>
      <c r="B18" s="380"/>
      <c r="C18" s="416"/>
      <c r="D18" s="417"/>
      <c r="E18" s="417"/>
      <c r="F18" s="417"/>
      <c r="G18" s="417"/>
      <c r="H18" s="417"/>
      <c r="I18" s="417"/>
      <c r="J18" s="418"/>
      <c r="K18" s="424"/>
      <c r="L18" s="395"/>
      <c r="M18" s="395"/>
      <c r="N18" s="395"/>
      <c r="O18" s="395"/>
      <c r="P18" s="395"/>
      <c r="Q18" s="395"/>
      <c r="R18" s="396"/>
      <c r="S18" s="408"/>
      <c r="T18" s="408"/>
      <c r="U18" s="408"/>
      <c r="V18" s="408"/>
      <c r="W18" s="408"/>
      <c r="X18" s="408"/>
      <c r="Y18" s="408"/>
      <c r="Z18" s="408"/>
      <c r="AA18" s="408"/>
      <c r="AB18" s="408"/>
      <c r="AC18" s="408"/>
      <c r="AD18" s="408"/>
      <c r="AE18" s="408"/>
      <c r="AF18" s="408"/>
      <c r="AG18" s="408"/>
      <c r="AH18" s="409"/>
    </row>
    <row r="19" spans="1:34" ht="15.6" customHeight="1" x14ac:dyDescent="0.2">
      <c r="A19" s="384" t="s">
        <v>20</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6"/>
    </row>
    <row r="20" spans="1:34" ht="16.350000000000001" customHeight="1" x14ac:dyDescent="0.2">
      <c r="A20" s="334" t="s">
        <v>21</v>
      </c>
      <c r="B20" s="335"/>
      <c r="C20" s="335"/>
      <c r="D20" s="335"/>
      <c r="E20" s="335"/>
      <c r="F20" s="335"/>
      <c r="G20" s="335"/>
      <c r="H20" s="335"/>
      <c r="I20" s="335"/>
      <c r="J20" s="336"/>
      <c r="K20" s="340" t="s">
        <v>22</v>
      </c>
      <c r="L20" s="341"/>
      <c r="M20" s="341"/>
      <c r="N20" s="341"/>
      <c r="O20" s="341"/>
      <c r="P20" s="341"/>
      <c r="Q20" s="341"/>
      <c r="R20" s="341"/>
      <c r="S20" s="341"/>
      <c r="T20" s="341"/>
      <c r="U20" s="341"/>
      <c r="V20" s="341"/>
      <c r="W20" s="341"/>
      <c r="X20" s="341"/>
      <c r="Y20" s="341"/>
      <c r="Z20" s="342"/>
      <c r="AA20" s="11"/>
      <c r="AB20" s="11"/>
      <c r="AC20" s="11"/>
      <c r="AD20" s="11"/>
      <c r="AE20" s="11"/>
      <c r="AF20" s="11"/>
      <c r="AG20" s="11"/>
      <c r="AH20" s="5"/>
    </row>
    <row r="21" spans="1:34" ht="16.350000000000001" customHeight="1" x14ac:dyDescent="0.2">
      <c r="A21" s="337"/>
      <c r="B21" s="338"/>
      <c r="C21" s="338"/>
      <c r="D21" s="338"/>
      <c r="E21" s="338"/>
      <c r="F21" s="338"/>
      <c r="G21" s="338"/>
      <c r="H21" s="338"/>
      <c r="I21" s="338"/>
      <c r="J21" s="339"/>
      <c r="K21" s="340" t="s">
        <v>23</v>
      </c>
      <c r="L21" s="341"/>
      <c r="M21" s="341"/>
      <c r="N21" s="341"/>
      <c r="O21" s="341"/>
      <c r="P21" s="341"/>
      <c r="Q21" s="341"/>
      <c r="R21" s="342"/>
      <c r="S21" s="347" t="s">
        <v>24</v>
      </c>
      <c r="T21" s="347"/>
      <c r="U21" s="347"/>
      <c r="V21" s="347"/>
      <c r="W21" s="347"/>
      <c r="X21" s="347"/>
      <c r="Y21" s="347"/>
      <c r="Z21" s="347"/>
      <c r="AA21" s="6"/>
      <c r="AB21" s="6"/>
      <c r="AC21" s="6"/>
      <c r="AD21" s="6"/>
      <c r="AE21" s="11"/>
      <c r="AF21" s="11"/>
      <c r="AG21" s="11"/>
      <c r="AH21" s="7"/>
    </row>
    <row r="22" spans="1:34" ht="16.350000000000001" customHeight="1" x14ac:dyDescent="0.2">
      <c r="A22" s="337"/>
      <c r="B22" s="338"/>
      <c r="C22" s="340" t="s">
        <v>25</v>
      </c>
      <c r="D22" s="341"/>
      <c r="E22" s="341"/>
      <c r="F22" s="341"/>
      <c r="G22" s="341"/>
      <c r="H22" s="341"/>
      <c r="I22" s="341"/>
      <c r="J22" s="342"/>
      <c r="K22" s="340"/>
      <c r="L22" s="341"/>
      <c r="M22" s="341"/>
      <c r="N22" s="341"/>
      <c r="O22" s="341"/>
      <c r="P22" s="341"/>
      <c r="Q22" s="341"/>
      <c r="R22" s="342"/>
      <c r="S22" s="340"/>
      <c r="T22" s="341"/>
      <c r="U22" s="341"/>
      <c r="V22" s="341"/>
      <c r="W22" s="341"/>
      <c r="X22" s="341"/>
      <c r="Y22" s="341"/>
      <c r="Z22" s="342"/>
      <c r="AA22" s="11"/>
      <c r="AB22" s="11"/>
      <c r="AC22" s="11"/>
      <c r="AD22" s="11"/>
      <c r="AE22" s="11"/>
      <c r="AF22" s="11"/>
      <c r="AG22" s="11"/>
      <c r="AH22" s="7"/>
    </row>
    <row r="23" spans="1:34" ht="16.350000000000001" customHeight="1" x14ac:dyDescent="0.2">
      <c r="A23" s="337"/>
      <c r="B23" s="338"/>
      <c r="C23" s="343" t="s">
        <v>26</v>
      </c>
      <c r="D23" s="335"/>
      <c r="E23" s="335"/>
      <c r="F23" s="335"/>
      <c r="G23" s="335"/>
      <c r="H23" s="335"/>
      <c r="I23" s="335"/>
      <c r="J23" s="336"/>
      <c r="K23" s="343"/>
      <c r="L23" s="335"/>
      <c r="M23" s="335"/>
      <c r="N23" s="335"/>
      <c r="O23" s="335"/>
      <c r="P23" s="335"/>
      <c r="Q23" s="335"/>
      <c r="R23" s="336"/>
      <c r="S23" s="343"/>
      <c r="T23" s="335"/>
      <c r="U23" s="335"/>
      <c r="V23" s="335"/>
      <c r="W23" s="335"/>
      <c r="X23" s="335"/>
      <c r="Y23" s="335"/>
      <c r="Z23" s="336"/>
      <c r="AA23" s="11"/>
      <c r="AB23" s="11"/>
      <c r="AC23" s="11"/>
      <c r="AD23" s="11"/>
      <c r="AE23" s="11"/>
      <c r="AF23" s="11"/>
      <c r="AG23" s="11"/>
      <c r="AH23" s="7"/>
    </row>
    <row r="24" spans="1:34" ht="16.350000000000001" customHeight="1" x14ac:dyDescent="0.2">
      <c r="A24" s="344"/>
      <c r="B24" s="345"/>
      <c r="C24" s="340" t="s">
        <v>27</v>
      </c>
      <c r="D24" s="341"/>
      <c r="E24" s="341"/>
      <c r="F24" s="341"/>
      <c r="G24" s="341"/>
      <c r="H24" s="341"/>
      <c r="I24" s="341"/>
      <c r="J24" s="342"/>
      <c r="K24" s="340"/>
      <c r="L24" s="341"/>
      <c r="M24" s="341"/>
      <c r="N24" s="341"/>
      <c r="O24" s="341"/>
      <c r="P24" s="341"/>
      <c r="Q24" s="341"/>
      <c r="R24" s="341"/>
      <c r="S24" s="341"/>
      <c r="T24" s="341"/>
      <c r="U24" s="341"/>
      <c r="V24" s="341"/>
      <c r="W24" s="341"/>
      <c r="X24" s="341"/>
      <c r="Y24" s="341"/>
      <c r="Z24" s="342"/>
      <c r="AA24" s="11"/>
      <c r="AB24" s="11"/>
      <c r="AC24" s="11"/>
      <c r="AD24" s="11"/>
      <c r="AE24" s="11"/>
      <c r="AF24" s="11"/>
      <c r="AG24" s="11"/>
      <c r="AH24" s="7"/>
    </row>
    <row r="25" spans="1:34" ht="16.350000000000001" customHeight="1" x14ac:dyDescent="0.2">
      <c r="A25" s="344" t="s">
        <v>32</v>
      </c>
      <c r="B25" s="345"/>
      <c r="C25" s="345"/>
      <c r="D25" s="345"/>
      <c r="E25" s="345"/>
      <c r="F25" s="345"/>
      <c r="G25" s="345"/>
      <c r="H25" s="345"/>
      <c r="I25" s="345"/>
      <c r="J25" s="346"/>
      <c r="K25" s="348"/>
      <c r="L25" s="348"/>
      <c r="M25" s="348"/>
      <c r="N25" s="348"/>
      <c r="O25" s="348"/>
      <c r="P25" s="348"/>
      <c r="Q25" s="348"/>
      <c r="R25" s="348"/>
      <c r="S25" s="11"/>
      <c r="T25" s="11"/>
      <c r="U25" s="11"/>
      <c r="V25" s="11"/>
      <c r="W25" s="11"/>
      <c r="X25" s="11"/>
      <c r="Y25" s="11"/>
      <c r="Z25" s="11"/>
      <c r="AA25" s="11"/>
      <c r="AB25" s="11"/>
      <c r="AC25" s="11"/>
      <c r="AD25" s="11"/>
      <c r="AE25" s="11"/>
      <c r="AF25" s="11"/>
      <c r="AG25" s="8"/>
      <c r="AH25" s="9"/>
    </row>
    <row r="26" spans="1:34" ht="15.6" customHeight="1" x14ac:dyDescent="0.2">
      <c r="A26" s="388" t="s">
        <v>55</v>
      </c>
      <c r="B26" s="389"/>
      <c r="C26" s="389"/>
      <c r="D26" s="389"/>
      <c r="E26" s="389"/>
      <c r="F26" s="389"/>
      <c r="G26" s="390"/>
      <c r="H26" s="340" t="s">
        <v>11</v>
      </c>
      <c r="I26" s="341"/>
      <c r="J26" s="342"/>
      <c r="K26" s="397"/>
      <c r="L26" s="398"/>
      <c r="M26" s="398"/>
      <c r="N26" s="398"/>
      <c r="O26" s="398"/>
      <c r="P26" s="398"/>
      <c r="Q26" s="398"/>
      <c r="R26" s="399"/>
      <c r="S26" s="387" t="s">
        <v>18</v>
      </c>
      <c r="T26" s="387"/>
      <c r="U26" s="360" t="s">
        <v>7</v>
      </c>
      <c r="V26" s="361"/>
      <c r="W26" s="361"/>
      <c r="X26" s="361"/>
      <c r="Y26" s="362"/>
      <c r="Z26" s="362"/>
      <c r="AA26" s="18" t="s">
        <v>8</v>
      </c>
      <c r="AB26" s="362"/>
      <c r="AC26" s="362"/>
      <c r="AD26" s="1" t="s">
        <v>9</v>
      </c>
      <c r="AE26" s="361"/>
      <c r="AF26" s="361"/>
      <c r="AG26" s="361"/>
      <c r="AH26" s="383"/>
    </row>
    <row r="27" spans="1:34" ht="15.6" customHeight="1" x14ac:dyDescent="0.2">
      <c r="A27" s="391"/>
      <c r="B27" s="392"/>
      <c r="C27" s="392"/>
      <c r="D27" s="392"/>
      <c r="E27" s="392"/>
      <c r="F27" s="392"/>
      <c r="G27" s="393"/>
      <c r="H27" s="340" t="s">
        <v>28</v>
      </c>
      <c r="I27" s="341"/>
      <c r="J27" s="342"/>
      <c r="K27" s="397"/>
      <c r="L27" s="398"/>
      <c r="M27" s="398"/>
      <c r="N27" s="398"/>
      <c r="O27" s="398"/>
      <c r="P27" s="398"/>
      <c r="Q27" s="398"/>
      <c r="R27" s="399"/>
      <c r="S27" s="387"/>
      <c r="T27" s="387"/>
      <c r="U27" s="400"/>
      <c r="V27" s="401"/>
      <c r="W27" s="401"/>
      <c r="X27" s="401"/>
      <c r="Y27" s="401"/>
      <c r="Z27" s="401"/>
      <c r="AA27" s="401"/>
      <c r="AB27" s="401"/>
      <c r="AC27" s="401"/>
      <c r="AD27" s="401"/>
      <c r="AE27" s="401"/>
      <c r="AF27" s="401"/>
      <c r="AG27" s="401"/>
      <c r="AH27" s="402"/>
    </row>
    <row r="28" spans="1:34" ht="15.6" customHeight="1" x14ac:dyDescent="0.2">
      <c r="A28" s="391"/>
      <c r="B28" s="392"/>
      <c r="C28" s="392"/>
      <c r="D28" s="392"/>
      <c r="E28" s="392"/>
      <c r="F28" s="392"/>
      <c r="G28" s="393"/>
      <c r="H28" s="340" t="s">
        <v>11</v>
      </c>
      <c r="I28" s="341"/>
      <c r="J28" s="342"/>
      <c r="K28" s="397"/>
      <c r="L28" s="398"/>
      <c r="M28" s="398"/>
      <c r="N28" s="398"/>
      <c r="O28" s="398"/>
      <c r="P28" s="398"/>
      <c r="Q28" s="398"/>
      <c r="R28" s="399"/>
      <c r="S28" s="387" t="s">
        <v>18</v>
      </c>
      <c r="T28" s="387"/>
      <c r="U28" s="360" t="s">
        <v>7</v>
      </c>
      <c r="V28" s="361"/>
      <c r="W28" s="361"/>
      <c r="X28" s="361"/>
      <c r="Y28" s="362"/>
      <c r="Z28" s="362"/>
      <c r="AA28" s="18" t="s">
        <v>8</v>
      </c>
      <c r="AB28" s="362"/>
      <c r="AC28" s="362"/>
      <c r="AD28" s="1" t="s">
        <v>9</v>
      </c>
      <c r="AE28" s="361"/>
      <c r="AF28" s="361"/>
      <c r="AG28" s="361"/>
      <c r="AH28" s="383"/>
    </row>
    <row r="29" spans="1:34" ht="15.6" customHeight="1" x14ac:dyDescent="0.2">
      <c r="A29" s="394"/>
      <c r="B29" s="395"/>
      <c r="C29" s="395"/>
      <c r="D29" s="395"/>
      <c r="E29" s="395"/>
      <c r="F29" s="395"/>
      <c r="G29" s="396"/>
      <c r="H29" s="340" t="s">
        <v>28</v>
      </c>
      <c r="I29" s="341"/>
      <c r="J29" s="342"/>
      <c r="K29" s="397"/>
      <c r="L29" s="398"/>
      <c r="M29" s="398"/>
      <c r="N29" s="398"/>
      <c r="O29" s="398"/>
      <c r="P29" s="398"/>
      <c r="Q29" s="398"/>
      <c r="R29" s="399"/>
      <c r="S29" s="387"/>
      <c r="T29" s="387"/>
      <c r="U29" s="400"/>
      <c r="V29" s="401"/>
      <c r="W29" s="401"/>
      <c r="X29" s="401"/>
      <c r="Y29" s="401"/>
      <c r="Z29" s="401"/>
      <c r="AA29" s="401"/>
      <c r="AB29" s="401"/>
      <c r="AC29" s="401"/>
      <c r="AD29" s="401"/>
      <c r="AE29" s="401"/>
      <c r="AF29" s="401"/>
      <c r="AG29" s="401"/>
      <c r="AH29" s="402"/>
    </row>
    <row r="30" spans="1:34" ht="16.350000000000001" customHeight="1" thickBot="1" x14ac:dyDescent="0.25">
      <c r="A30" s="330" t="s">
        <v>29</v>
      </c>
      <c r="B30" s="328"/>
      <c r="C30" s="328"/>
      <c r="D30" s="328"/>
      <c r="E30" s="328"/>
      <c r="F30" s="328"/>
      <c r="G30" s="329"/>
      <c r="H30" s="331" t="s">
        <v>30</v>
      </c>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3"/>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35</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377" t="s">
        <v>31</v>
      </c>
      <c r="B33" s="378"/>
      <c r="C33" s="351" t="s">
        <v>11</v>
      </c>
      <c r="D33" s="352"/>
      <c r="E33" s="352"/>
      <c r="F33" s="352"/>
      <c r="G33" s="353"/>
      <c r="H33" s="354"/>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6"/>
    </row>
    <row r="34" spans="1:34" ht="27.95" customHeight="1" x14ac:dyDescent="0.2">
      <c r="A34" s="379"/>
      <c r="B34" s="380"/>
      <c r="C34" s="347" t="s">
        <v>13</v>
      </c>
      <c r="D34" s="347"/>
      <c r="E34" s="347"/>
      <c r="F34" s="347"/>
      <c r="G34" s="347"/>
      <c r="H34" s="357"/>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1:34" ht="15.75" customHeight="1" x14ac:dyDescent="0.2">
      <c r="A35" s="379"/>
      <c r="B35" s="380"/>
      <c r="C35" s="347" t="s">
        <v>14</v>
      </c>
      <c r="D35" s="347"/>
      <c r="E35" s="347"/>
      <c r="F35" s="347"/>
      <c r="G35" s="347"/>
      <c r="H35" s="360" t="s">
        <v>7</v>
      </c>
      <c r="I35" s="361"/>
      <c r="J35" s="361"/>
      <c r="K35" s="361"/>
      <c r="L35" s="362"/>
      <c r="M35" s="362"/>
      <c r="N35" s="18" t="s">
        <v>8</v>
      </c>
      <c r="O35" s="362"/>
      <c r="P35" s="362"/>
      <c r="Q35" s="1" t="s">
        <v>9</v>
      </c>
      <c r="R35" s="361"/>
      <c r="S35" s="361"/>
      <c r="T35" s="361"/>
      <c r="U35" s="361"/>
      <c r="V35" s="361"/>
      <c r="W35" s="361"/>
      <c r="X35" s="361"/>
      <c r="Y35" s="361"/>
      <c r="Z35" s="361"/>
      <c r="AA35" s="361"/>
      <c r="AB35" s="361"/>
      <c r="AC35" s="361"/>
      <c r="AD35" s="361"/>
      <c r="AE35" s="361"/>
      <c r="AF35" s="361"/>
      <c r="AG35" s="361"/>
      <c r="AH35" s="383"/>
    </row>
    <row r="36" spans="1:34" ht="15.75" customHeight="1" x14ac:dyDescent="0.2">
      <c r="A36" s="379"/>
      <c r="B36" s="380"/>
      <c r="C36" s="347"/>
      <c r="D36" s="347"/>
      <c r="E36" s="347"/>
      <c r="F36" s="347"/>
      <c r="G36" s="347"/>
      <c r="H36" s="431"/>
      <c r="I36" s="432"/>
      <c r="J36" s="432"/>
      <c r="K36" s="432"/>
      <c r="L36" s="20" t="s">
        <v>40</v>
      </c>
      <c r="M36" s="20" t="s">
        <v>41</v>
      </c>
      <c r="N36" s="432"/>
      <c r="O36" s="432"/>
      <c r="P36" s="432"/>
      <c r="Q36" s="432"/>
      <c r="R36" s="432"/>
      <c r="S36" s="432"/>
      <c r="T36" s="432"/>
      <c r="U36" s="432"/>
      <c r="V36" s="20" t="s">
        <v>42</v>
      </c>
      <c r="W36" s="20" t="s">
        <v>43</v>
      </c>
      <c r="X36" s="432"/>
      <c r="Y36" s="432"/>
      <c r="Z36" s="432"/>
      <c r="AA36" s="432"/>
      <c r="AB36" s="432"/>
      <c r="AC36" s="432"/>
      <c r="AD36" s="432"/>
      <c r="AE36" s="432"/>
      <c r="AF36" s="432"/>
      <c r="AG36" s="432"/>
      <c r="AH36" s="433"/>
    </row>
    <row r="37" spans="1:34" ht="15.75" customHeight="1" x14ac:dyDescent="0.2">
      <c r="A37" s="379"/>
      <c r="B37" s="380"/>
      <c r="C37" s="347"/>
      <c r="D37" s="347"/>
      <c r="E37" s="347"/>
      <c r="F37" s="347"/>
      <c r="G37" s="347"/>
      <c r="H37" s="431"/>
      <c r="I37" s="432"/>
      <c r="J37" s="432"/>
      <c r="K37" s="432"/>
      <c r="L37" s="20" t="s">
        <v>44</v>
      </c>
      <c r="M37" s="20" t="s">
        <v>45</v>
      </c>
      <c r="N37" s="432"/>
      <c r="O37" s="432"/>
      <c r="P37" s="432"/>
      <c r="Q37" s="432"/>
      <c r="R37" s="432"/>
      <c r="S37" s="432"/>
      <c r="T37" s="432"/>
      <c r="U37" s="432"/>
      <c r="V37" s="20" t="s">
        <v>46</v>
      </c>
      <c r="W37" s="20" t="s">
        <v>47</v>
      </c>
      <c r="X37" s="432"/>
      <c r="Y37" s="432"/>
      <c r="Z37" s="432"/>
      <c r="AA37" s="432"/>
      <c r="AB37" s="432"/>
      <c r="AC37" s="432"/>
      <c r="AD37" s="432"/>
      <c r="AE37" s="432"/>
      <c r="AF37" s="432"/>
      <c r="AG37" s="432"/>
      <c r="AH37" s="433"/>
    </row>
    <row r="38" spans="1:34" ht="18.95" customHeight="1" x14ac:dyDescent="0.2">
      <c r="A38" s="379"/>
      <c r="B38" s="380"/>
      <c r="C38" s="347"/>
      <c r="D38" s="347"/>
      <c r="E38" s="347"/>
      <c r="F38" s="347"/>
      <c r="G38" s="347"/>
      <c r="H38" s="363"/>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5"/>
    </row>
    <row r="39" spans="1:34" ht="16.350000000000001" customHeight="1" x14ac:dyDescent="0.2">
      <c r="A39" s="379"/>
      <c r="B39" s="380"/>
      <c r="C39" s="347" t="s">
        <v>15</v>
      </c>
      <c r="D39" s="347"/>
      <c r="E39" s="347"/>
      <c r="F39" s="347"/>
      <c r="G39" s="347"/>
      <c r="H39" s="367" t="s">
        <v>4</v>
      </c>
      <c r="I39" s="368"/>
      <c r="J39" s="369"/>
      <c r="K39" s="13"/>
      <c r="L39" s="14"/>
      <c r="M39" s="14"/>
      <c r="N39" s="14"/>
      <c r="O39" s="14"/>
      <c r="P39" s="14"/>
      <c r="Q39" s="14" t="s">
        <v>39</v>
      </c>
      <c r="R39" s="14"/>
      <c r="S39" s="14"/>
      <c r="T39" s="14"/>
      <c r="U39" s="15"/>
      <c r="V39" s="367" t="s">
        <v>16</v>
      </c>
      <c r="W39" s="368"/>
      <c r="X39" s="369"/>
      <c r="Y39" s="370"/>
      <c r="Z39" s="371"/>
      <c r="AA39" s="371"/>
      <c r="AB39" s="371"/>
      <c r="AC39" s="371"/>
      <c r="AD39" s="371"/>
      <c r="AE39" s="371"/>
      <c r="AF39" s="371"/>
      <c r="AG39" s="371"/>
      <c r="AH39" s="372"/>
    </row>
    <row r="40" spans="1:34" ht="16.350000000000001" customHeight="1" thickBot="1" x14ac:dyDescent="0.25">
      <c r="A40" s="381"/>
      <c r="B40" s="382"/>
      <c r="C40" s="366"/>
      <c r="D40" s="366"/>
      <c r="E40" s="366"/>
      <c r="F40" s="366"/>
      <c r="G40" s="366"/>
      <c r="H40" s="373" t="s">
        <v>0</v>
      </c>
      <c r="I40" s="373"/>
      <c r="J40" s="373"/>
      <c r="K40" s="374"/>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6"/>
    </row>
    <row r="41" spans="1:34" ht="14.45" customHeight="1" x14ac:dyDescent="0.2"/>
    <row r="42" spans="1:34" ht="82.5" customHeight="1" x14ac:dyDescent="0.2">
      <c r="A42" s="350" t="s">
        <v>3</v>
      </c>
      <c r="B42" s="350"/>
      <c r="C42" s="349" t="s">
        <v>5</v>
      </c>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4"/>
  <dataValidations count="1">
    <dataValidation type="list" allowBlank="1" showInputMessage="1" showErrorMessage="1" sqref="Q2:R3 AG2:AH3" xr:uid="{00000000-0002-0000-0000-000000000000}">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52</v>
      </c>
    </row>
    <row r="2" spans="1:34" ht="15" customHeight="1" thickBot="1" x14ac:dyDescent="0.2">
      <c r="A2" s="16" t="s">
        <v>38</v>
      </c>
    </row>
    <row r="3" spans="1:34" ht="15.6" customHeight="1" x14ac:dyDescent="0.2">
      <c r="A3" s="315" t="s">
        <v>56</v>
      </c>
      <c r="B3" s="316"/>
      <c r="C3" s="316"/>
      <c r="D3" s="316"/>
      <c r="E3" s="316"/>
      <c r="F3" s="316"/>
      <c r="G3" s="438"/>
      <c r="H3" s="351" t="s">
        <v>11</v>
      </c>
      <c r="I3" s="352"/>
      <c r="J3" s="353"/>
      <c r="K3" s="440"/>
      <c r="L3" s="441"/>
      <c r="M3" s="441"/>
      <c r="N3" s="441"/>
      <c r="O3" s="441"/>
      <c r="P3" s="441"/>
      <c r="Q3" s="441"/>
      <c r="R3" s="442"/>
      <c r="S3" s="443" t="s">
        <v>18</v>
      </c>
      <c r="T3" s="443"/>
      <c r="U3" s="444" t="s">
        <v>7</v>
      </c>
      <c r="V3" s="445"/>
      <c r="W3" s="445"/>
      <c r="X3" s="445"/>
      <c r="Y3" s="446"/>
      <c r="Z3" s="446"/>
      <c r="AA3" s="19" t="s">
        <v>8</v>
      </c>
      <c r="AB3" s="446"/>
      <c r="AC3" s="446"/>
      <c r="AD3" s="17" t="s">
        <v>9</v>
      </c>
      <c r="AE3" s="445"/>
      <c r="AF3" s="445"/>
      <c r="AG3" s="445"/>
      <c r="AH3" s="447"/>
    </row>
    <row r="4" spans="1:34" ht="15.6" customHeight="1" x14ac:dyDescent="0.2">
      <c r="A4" s="391"/>
      <c r="B4" s="392"/>
      <c r="C4" s="392"/>
      <c r="D4" s="392"/>
      <c r="E4" s="392"/>
      <c r="F4" s="392"/>
      <c r="G4" s="393"/>
      <c r="H4" s="340" t="s">
        <v>28</v>
      </c>
      <c r="I4" s="341"/>
      <c r="J4" s="342"/>
      <c r="K4" s="397"/>
      <c r="L4" s="398"/>
      <c r="M4" s="398"/>
      <c r="N4" s="398"/>
      <c r="O4" s="398"/>
      <c r="P4" s="398"/>
      <c r="Q4" s="398"/>
      <c r="R4" s="399"/>
      <c r="S4" s="387"/>
      <c r="T4" s="387"/>
      <c r="U4" s="400"/>
      <c r="V4" s="401"/>
      <c r="W4" s="401"/>
      <c r="X4" s="401"/>
      <c r="Y4" s="401"/>
      <c r="Z4" s="401"/>
      <c r="AA4" s="401"/>
      <c r="AB4" s="401"/>
      <c r="AC4" s="401"/>
      <c r="AD4" s="401"/>
      <c r="AE4" s="401"/>
      <c r="AF4" s="401"/>
      <c r="AG4" s="401"/>
      <c r="AH4" s="402"/>
    </row>
    <row r="5" spans="1:34" ht="15.6" customHeight="1" x14ac:dyDescent="0.2">
      <c r="A5" s="391"/>
      <c r="B5" s="392"/>
      <c r="C5" s="392"/>
      <c r="D5" s="392"/>
      <c r="E5" s="392"/>
      <c r="F5" s="392"/>
      <c r="G5" s="393"/>
      <c r="H5" s="340" t="s">
        <v>11</v>
      </c>
      <c r="I5" s="341"/>
      <c r="J5" s="342"/>
      <c r="K5" s="397"/>
      <c r="L5" s="398"/>
      <c r="M5" s="398"/>
      <c r="N5" s="398"/>
      <c r="O5" s="398"/>
      <c r="P5" s="398"/>
      <c r="Q5" s="398"/>
      <c r="R5" s="399"/>
      <c r="S5" s="387" t="s">
        <v>18</v>
      </c>
      <c r="T5" s="387"/>
      <c r="U5" s="360" t="s">
        <v>7</v>
      </c>
      <c r="V5" s="361"/>
      <c r="W5" s="361"/>
      <c r="X5" s="361"/>
      <c r="Y5" s="362"/>
      <c r="Z5" s="362"/>
      <c r="AA5" s="18" t="s">
        <v>8</v>
      </c>
      <c r="AB5" s="362"/>
      <c r="AC5" s="362"/>
      <c r="AD5" s="1" t="s">
        <v>9</v>
      </c>
      <c r="AE5" s="361"/>
      <c r="AF5" s="361"/>
      <c r="AG5" s="361"/>
      <c r="AH5" s="383"/>
    </row>
    <row r="6" spans="1:34" ht="15.6" customHeight="1" x14ac:dyDescent="0.2">
      <c r="A6" s="391"/>
      <c r="B6" s="392"/>
      <c r="C6" s="392"/>
      <c r="D6" s="392"/>
      <c r="E6" s="392"/>
      <c r="F6" s="392"/>
      <c r="G6" s="393"/>
      <c r="H6" s="340" t="s">
        <v>28</v>
      </c>
      <c r="I6" s="341"/>
      <c r="J6" s="342"/>
      <c r="K6" s="397"/>
      <c r="L6" s="398"/>
      <c r="M6" s="398"/>
      <c r="N6" s="398"/>
      <c r="O6" s="398"/>
      <c r="P6" s="398"/>
      <c r="Q6" s="398"/>
      <c r="R6" s="399"/>
      <c r="S6" s="387"/>
      <c r="T6" s="387"/>
      <c r="U6" s="400"/>
      <c r="V6" s="401"/>
      <c r="W6" s="401"/>
      <c r="X6" s="401"/>
      <c r="Y6" s="401"/>
      <c r="Z6" s="401"/>
      <c r="AA6" s="401"/>
      <c r="AB6" s="401"/>
      <c r="AC6" s="401"/>
      <c r="AD6" s="401"/>
      <c r="AE6" s="401"/>
      <c r="AF6" s="401"/>
      <c r="AG6" s="401"/>
      <c r="AH6" s="402"/>
    </row>
    <row r="7" spans="1:34" ht="15.6" customHeight="1" x14ac:dyDescent="0.2">
      <c r="A7" s="391"/>
      <c r="B7" s="392"/>
      <c r="C7" s="392"/>
      <c r="D7" s="392"/>
      <c r="E7" s="392"/>
      <c r="F7" s="392"/>
      <c r="G7" s="393"/>
      <c r="H7" s="340" t="s">
        <v>11</v>
      </c>
      <c r="I7" s="341"/>
      <c r="J7" s="342"/>
      <c r="K7" s="397"/>
      <c r="L7" s="398"/>
      <c r="M7" s="398"/>
      <c r="N7" s="398"/>
      <c r="O7" s="398"/>
      <c r="P7" s="398"/>
      <c r="Q7" s="398"/>
      <c r="R7" s="399"/>
      <c r="S7" s="387" t="s">
        <v>18</v>
      </c>
      <c r="T7" s="387"/>
      <c r="U7" s="360" t="s">
        <v>7</v>
      </c>
      <c r="V7" s="361"/>
      <c r="W7" s="361"/>
      <c r="X7" s="361"/>
      <c r="Y7" s="362"/>
      <c r="Z7" s="362"/>
      <c r="AA7" s="18" t="s">
        <v>8</v>
      </c>
      <c r="AB7" s="362"/>
      <c r="AC7" s="362"/>
      <c r="AD7" s="1" t="s">
        <v>9</v>
      </c>
      <c r="AE7" s="361"/>
      <c r="AF7" s="361"/>
      <c r="AG7" s="361"/>
      <c r="AH7" s="383"/>
    </row>
    <row r="8" spans="1:34" ht="15.6" customHeight="1" x14ac:dyDescent="0.2">
      <c r="A8" s="391"/>
      <c r="B8" s="392"/>
      <c r="C8" s="392"/>
      <c r="D8" s="392"/>
      <c r="E8" s="392"/>
      <c r="F8" s="392"/>
      <c r="G8" s="393"/>
      <c r="H8" s="340" t="s">
        <v>28</v>
      </c>
      <c r="I8" s="341"/>
      <c r="J8" s="342"/>
      <c r="K8" s="397"/>
      <c r="L8" s="398"/>
      <c r="M8" s="398"/>
      <c r="N8" s="398"/>
      <c r="O8" s="398"/>
      <c r="P8" s="398"/>
      <c r="Q8" s="398"/>
      <c r="R8" s="399"/>
      <c r="S8" s="387"/>
      <c r="T8" s="387"/>
      <c r="U8" s="400"/>
      <c r="V8" s="401"/>
      <c r="W8" s="401"/>
      <c r="X8" s="401"/>
      <c r="Y8" s="401"/>
      <c r="Z8" s="401"/>
      <c r="AA8" s="401"/>
      <c r="AB8" s="401"/>
      <c r="AC8" s="401"/>
      <c r="AD8" s="401"/>
      <c r="AE8" s="401"/>
      <c r="AF8" s="401"/>
      <c r="AG8" s="401"/>
      <c r="AH8" s="402"/>
    </row>
    <row r="9" spans="1:34" ht="15.6" customHeight="1" x14ac:dyDescent="0.2">
      <c r="A9" s="391"/>
      <c r="B9" s="392"/>
      <c r="C9" s="392"/>
      <c r="D9" s="392"/>
      <c r="E9" s="392"/>
      <c r="F9" s="392"/>
      <c r="G9" s="393"/>
      <c r="H9" s="340" t="s">
        <v>11</v>
      </c>
      <c r="I9" s="341"/>
      <c r="J9" s="342"/>
      <c r="K9" s="397"/>
      <c r="L9" s="398"/>
      <c r="M9" s="398"/>
      <c r="N9" s="398"/>
      <c r="O9" s="398"/>
      <c r="P9" s="398"/>
      <c r="Q9" s="398"/>
      <c r="R9" s="399"/>
      <c r="S9" s="387" t="s">
        <v>18</v>
      </c>
      <c r="T9" s="387"/>
      <c r="U9" s="360" t="s">
        <v>7</v>
      </c>
      <c r="V9" s="361"/>
      <c r="W9" s="361"/>
      <c r="X9" s="361"/>
      <c r="Y9" s="362"/>
      <c r="Z9" s="362"/>
      <c r="AA9" s="18" t="s">
        <v>8</v>
      </c>
      <c r="AB9" s="362"/>
      <c r="AC9" s="362"/>
      <c r="AD9" s="1" t="s">
        <v>9</v>
      </c>
      <c r="AE9" s="361"/>
      <c r="AF9" s="361"/>
      <c r="AG9" s="361"/>
      <c r="AH9" s="383"/>
    </row>
    <row r="10" spans="1:34" ht="15.6" customHeight="1" thickBot="1" x14ac:dyDescent="0.25">
      <c r="A10" s="317"/>
      <c r="B10" s="318"/>
      <c r="C10" s="318"/>
      <c r="D10" s="318"/>
      <c r="E10" s="318"/>
      <c r="F10" s="318"/>
      <c r="G10" s="439"/>
      <c r="H10" s="326" t="s">
        <v>28</v>
      </c>
      <c r="I10" s="328"/>
      <c r="J10" s="329"/>
      <c r="K10" s="448"/>
      <c r="L10" s="449"/>
      <c r="M10" s="449"/>
      <c r="N10" s="449"/>
      <c r="O10" s="449"/>
      <c r="P10" s="449"/>
      <c r="Q10" s="449"/>
      <c r="R10" s="450"/>
      <c r="S10" s="454"/>
      <c r="T10" s="454"/>
      <c r="U10" s="451"/>
      <c r="V10" s="452"/>
      <c r="W10" s="452"/>
      <c r="X10" s="452"/>
      <c r="Y10" s="452"/>
      <c r="Z10" s="452"/>
      <c r="AA10" s="452"/>
      <c r="AB10" s="452"/>
      <c r="AC10" s="452"/>
      <c r="AD10" s="452"/>
      <c r="AE10" s="452"/>
      <c r="AF10" s="452"/>
      <c r="AG10" s="452"/>
      <c r="AH10" s="453"/>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35</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37</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377" t="s">
        <v>31</v>
      </c>
      <c r="B14" s="378"/>
      <c r="C14" s="351" t="s">
        <v>11</v>
      </c>
      <c r="D14" s="352"/>
      <c r="E14" s="352"/>
      <c r="F14" s="352"/>
      <c r="G14" s="353"/>
      <c r="H14" s="354"/>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row>
    <row r="15" spans="1:34" ht="27.95" customHeight="1" x14ac:dyDescent="0.2">
      <c r="A15" s="379"/>
      <c r="B15" s="380"/>
      <c r="C15" s="347" t="s">
        <v>13</v>
      </c>
      <c r="D15" s="347"/>
      <c r="E15" s="347"/>
      <c r="F15" s="347"/>
      <c r="G15" s="34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9"/>
    </row>
    <row r="16" spans="1:34" ht="15.75" customHeight="1" x14ac:dyDescent="0.2">
      <c r="A16" s="379"/>
      <c r="B16" s="380"/>
      <c r="C16" s="347" t="s">
        <v>14</v>
      </c>
      <c r="D16" s="347"/>
      <c r="E16" s="347"/>
      <c r="F16" s="347"/>
      <c r="G16" s="347"/>
      <c r="H16" s="360" t="s">
        <v>7</v>
      </c>
      <c r="I16" s="361"/>
      <c r="J16" s="361"/>
      <c r="K16" s="361"/>
      <c r="L16" s="362"/>
      <c r="M16" s="362"/>
      <c r="N16" s="18" t="s">
        <v>8</v>
      </c>
      <c r="O16" s="362"/>
      <c r="P16" s="362"/>
      <c r="Q16" s="1" t="s">
        <v>9</v>
      </c>
      <c r="R16" s="361"/>
      <c r="S16" s="361"/>
      <c r="T16" s="361"/>
      <c r="U16" s="361"/>
      <c r="V16" s="361"/>
      <c r="W16" s="361"/>
      <c r="X16" s="361"/>
      <c r="Y16" s="361"/>
      <c r="Z16" s="361"/>
      <c r="AA16" s="361"/>
      <c r="AB16" s="361"/>
      <c r="AC16" s="361"/>
      <c r="AD16" s="361"/>
      <c r="AE16" s="361"/>
      <c r="AF16" s="361"/>
      <c r="AG16" s="361"/>
      <c r="AH16" s="383"/>
    </row>
    <row r="17" spans="1:34" ht="15.75" customHeight="1" x14ac:dyDescent="0.2">
      <c r="A17" s="379"/>
      <c r="B17" s="380"/>
      <c r="C17" s="347"/>
      <c r="D17" s="347"/>
      <c r="E17" s="347"/>
      <c r="F17" s="347"/>
      <c r="G17" s="347"/>
      <c r="H17" s="431"/>
      <c r="I17" s="432"/>
      <c r="J17" s="432"/>
      <c r="K17" s="432"/>
      <c r="L17" s="20" t="s">
        <v>40</v>
      </c>
      <c r="M17" s="20" t="s">
        <v>41</v>
      </c>
      <c r="N17" s="432"/>
      <c r="O17" s="432"/>
      <c r="P17" s="432"/>
      <c r="Q17" s="432"/>
      <c r="R17" s="432"/>
      <c r="S17" s="432"/>
      <c r="T17" s="432"/>
      <c r="U17" s="432"/>
      <c r="V17" s="20" t="s">
        <v>42</v>
      </c>
      <c r="W17" s="20" t="s">
        <v>43</v>
      </c>
      <c r="X17" s="432"/>
      <c r="Y17" s="432"/>
      <c r="Z17" s="432"/>
      <c r="AA17" s="432"/>
      <c r="AB17" s="432"/>
      <c r="AC17" s="432"/>
      <c r="AD17" s="432"/>
      <c r="AE17" s="432"/>
      <c r="AF17" s="432"/>
      <c r="AG17" s="432"/>
      <c r="AH17" s="433"/>
    </row>
    <row r="18" spans="1:34" ht="15.75" customHeight="1" x14ac:dyDescent="0.2">
      <c r="A18" s="379"/>
      <c r="B18" s="380"/>
      <c r="C18" s="347"/>
      <c r="D18" s="347"/>
      <c r="E18" s="347"/>
      <c r="F18" s="347"/>
      <c r="G18" s="347"/>
      <c r="H18" s="431"/>
      <c r="I18" s="432"/>
      <c r="J18" s="432"/>
      <c r="K18" s="432"/>
      <c r="L18" s="20" t="s">
        <v>44</v>
      </c>
      <c r="M18" s="20" t="s">
        <v>45</v>
      </c>
      <c r="N18" s="432"/>
      <c r="O18" s="432"/>
      <c r="P18" s="432"/>
      <c r="Q18" s="432"/>
      <c r="R18" s="432"/>
      <c r="S18" s="432"/>
      <c r="T18" s="432"/>
      <c r="U18" s="432"/>
      <c r="V18" s="20" t="s">
        <v>46</v>
      </c>
      <c r="W18" s="20" t="s">
        <v>47</v>
      </c>
      <c r="X18" s="432"/>
      <c r="Y18" s="432"/>
      <c r="Z18" s="432"/>
      <c r="AA18" s="432"/>
      <c r="AB18" s="432"/>
      <c r="AC18" s="432"/>
      <c r="AD18" s="432"/>
      <c r="AE18" s="432"/>
      <c r="AF18" s="432"/>
      <c r="AG18" s="432"/>
      <c r="AH18" s="433"/>
    </row>
    <row r="19" spans="1:34" ht="18.95" customHeight="1" x14ac:dyDescent="0.2">
      <c r="A19" s="379"/>
      <c r="B19" s="380"/>
      <c r="C19" s="347"/>
      <c r="D19" s="347"/>
      <c r="E19" s="347"/>
      <c r="F19" s="347"/>
      <c r="G19" s="347"/>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row>
    <row r="20" spans="1:34" ht="16.350000000000001" customHeight="1" x14ac:dyDescent="0.2">
      <c r="A20" s="379"/>
      <c r="B20" s="380"/>
      <c r="C20" s="347" t="s">
        <v>15</v>
      </c>
      <c r="D20" s="347"/>
      <c r="E20" s="347"/>
      <c r="F20" s="347"/>
      <c r="G20" s="347"/>
      <c r="H20" s="367" t="s">
        <v>4</v>
      </c>
      <c r="I20" s="368"/>
      <c r="J20" s="369"/>
      <c r="K20" s="13"/>
      <c r="L20" s="14"/>
      <c r="M20" s="14"/>
      <c r="N20" s="14"/>
      <c r="O20" s="14"/>
      <c r="P20" s="14"/>
      <c r="Q20" s="14" t="s">
        <v>39</v>
      </c>
      <c r="R20" s="14"/>
      <c r="S20" s="14"/>
      <c r="T20" s="14"/>
      <c r="U20" s="15"/>
      <c r="V20" s="367" t="s">
        <v>16</v>
      </c>
      <c r="W20" s="368"/>
      <c r="X20" s="369"/>
      <c r="Y20" s="370"/>
      <c r="Z20" s="371"/>
      <c r="AA20" s="371"/>
      <c r="AB20" s="371"/>
      <c r="AC20" s="371"/>
      <c r="AD20" s="371"/>
      <c r="AE20" s="371"/>
      <c r="AF20" s="371"/>
      <c r="AG20" s="371"/>
      <c r="AH20" s="372"/>
    </row>
    <row r="21" spans="1:34" ht="16.350000000000001" customHeight="1" thickBot="1" x14ac:dyDescent="0.25">
      <c r="A21" s="381"/>
      <c r="B21" s="382"/>
      <c r="C21" s="366"/>
      <c r="D21" s="366"/>
      <c r="E21" s="366"/>
      <c r="F21" s="366"/>
      <c r="G21" s="366"/>
      <c r="H21" s="373" t="s">
        <v>0</v>
      </c>
      <c r="I21" s="373"/>
      <c r="J21" s="373"/>
      <c r="K21" s="374"/>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6"/>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4"/>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04C3-7731-4B53-AA3C-B227E2860D24}">
  <sheetPr>
    <pageSetUpPr fitToPage="1"/>
  </sheetPr>
  <dimension ref="B1:BF57"/>
  <sheetViews>
    <sheetView showGridLines="0" view="pageBreakPreview" zoomScale="75" zoomScaleNormal="55" zoomScaleSheetLayoutView="75" workbookViewId="0"/>
  </sheetViews>
  <sheetFormatPr defaultColWidth="6" defaultRowHeight="20.25" customHeight="1" x14ac:dyDescent="0.2"/>
  <cols>
    <col min="1" max="1" width="1.83203125" style="79" customWidth="1"/>
    <col min="2" max="56" width="7.5" style="79" customWidth="1"/>
    <col min="57" max="16384" width="6" style="79"/>
  </cols>
  <sheetData>
    <row r="1" spans="2:57" s="51" customFormat="1" ht="20.25" customHeight="1" x14ac:dyDescent="0.2">
      <c r="C1" s="52" t="s">
        <v>189</v>
      </c>
      <c r="D1" s="52"/>
      <c r="G1" s="53" t="s">
        <v>57</v>
      </c>
      <c r="J1" s="52"/>
      <c r="K1" s="52"/>
      <c r="L1" s="52"/>
      <c r="M1" s="52"/>
      <c r="AK1" s="54" t="s">
        <v>58</v>
      </c>
      <c r="AL1" s="54" t="s">
        <v>59</v>
      </c>
      <c r="AM1" s="472" t="s">
        <v>60</v>
      </c>
      <c r="AN1" s="472"/>
      <c r="AO1" s="472"/>
      <c r="AP1" s="472"/>
      <c r="AQ1" s="472"/>
      <c r="AR1" s="472"/>
      <c r="AS1" s="472"/>
      <c r="AT1" s="472"/>
      <c r="AU1" s="472"/>
      <c r="AV1" s="472"/>
      <c r="AW1" s="472"/>
      <c r="AX1" s="472"/>
      <c r="AY1" s="472"/>
      <c r="AZ1" s="472"/>
      <c r="BA1" s="472"/>
      <c r="BB1" s="55" t="s">
        <v>61</v>
      </c>
    </row>
    <row r="2" spans="2:57" s="56" customFormat="1" ht="20.25" customHeight="1" x14ac:dyDescent="0.2">
      <c r="D2" s="53"/>
      <c r="H2" s="53"/>
      <c r="I2" s="54"/>
      <c r="J2" s="54"/>
      <c r="K2" s="54"/>
      <c r="L2" s="54"/>
      <c r="M2" s="54"/>
      <c r="T2" s="54" t="s">
        <v>62</v>
      </c>
      <c r="U2" s="473">
        <v>6</v>
      </c>
      <c r="V2" s="473"/>
      <c r="W2" s="54" t="s">
        <v>59</v>
      </c>
      <c r="X2" s="474">
        <f>IF(U2=0,"",YEAR(DATE(2018+U2,1,1)))</f>
        <v>2024</v>
      </c>
      <c r="Y2" s="474"/>
      <c r="Z2" s="56" t="s">
        <v>63</v>
      </c>
      <c r="AA2" s="56" t="s">
        <v>65</v>
      </c>
      <c r="AB2" s="473">
        <v>4</v>
      </c>
      <c r="AC2" s="473"/>
      <c r="AD2" s="56" t="s">
        <v>67</v>
      </c>
      <c r="AJ2" s="55"/>
      <c r="AK2" s="54" t="s">
        <v>68</v>
      </c>
      <c r="AL2" s="54" t="s">
        <v>59</v>
      </c>
      <c r="AM2" s="473"/>
      <c r="AN2" s="473"/>
      <c r="AO2" s="473"/>
      <c r="AP2" s="473"/>
      <c r="AQ2" s="473"/>
      <c r="AR2" s="473"/>
      <c r="AS2" s="473"/>
      <c r="AT2" s="473"/>
      <c r="AU2" s="473"/>
      <c r="AV2" s="473"/>
      <c r="AW2" s="473"/>
      <c r="AX2" s="473"/>
      <c r="AY2" s="473"/>
      <c r="AZ2" s="473"/>
      <c r="BA2" s="473"/>
      <c r="BB2" s="55" t="s">
        <v>61</v>
      </c>
      <c r="BC2" s="54"/>
      <c r="BD2" s="54"/>
      <c r="BE2" s="54"/>
    </row>
    <row r="3" spans="2:57" s="56" customFormat="1" ht="20.25" customHeight="1" x14ac:dyDescent="0.2">
      <c r="D3" s="53"/>
      <c r="H3" s="53"/>
      <c r="I3" s="54"/>
      <c r="J3" s="54"/>
      <c r="K3" s="54"/>
      <c r="L3" s="54"/>
      <c r="M3" s="54"/>
      <c r="T3" s="57"/>
      <c r="U3" s="58"/>
      <c r="V3" s="58"/>
      <c r="W3" s="59"/>
      <c r="X3" s="58"/>
      <c r="Y3" s="58"/>
      <c r="Z3" s="60"/>
      <c r="AA3" s="60"/>
      <c r="AB3" s="58"/>
      <c r="AC3" s="58"/>
      <c r="AD3" s="61"/>
      <c r="AJ3" s="55"/>
      <c r="AK3" s="54"/>
      <c r="AL3" s="54"/>
      <c r="AM3" s="62"/>
      <c r="AN3" s="62"/>
      <c r="AO3" s="62"/>
      <c r="AP3" s="62"/>
      <c r="AQ3" s="62"/>
      <c r="AR3" s="62"/>
      <c r="AS3" s="62"/>
      <c r="AT3" s="62"/>
      <c r="AU3" s="62"/>
      <c r="AV3" s="62"/>
      <c r="AW3" s="62"/>
      <c r="AX3" s="62"/>
      <c r="AY3" s="63" t="s">
        <v>69</v>
      </c>
      <c r="AZ3" s="475" t="s">
        <v>70</v>
      </c>
      <c r="BA3" s="475"/>
      <c r="BB3" s="475"/>
      <c r="BC3" s="475"/>
      <c r="BD3" s="54"/>
      <c r="BE3" s="54"/>
    </row>
    <row r="4" spans="2:57" s="56" customFormat="1" ht="20.25" customHeight="1" x14ac:dyDescent="0.2">
      <c r="B4" s="64"/>
      <c r="C4" s="64"/>
      <c r="D4" s="64"/>
      <c r="E4" s="64"/>
      <c r="F4" s="64"/>
      <c r="G4" s="64"/>
      <c r="H4" s="64"/>
      <c r="I4" s="64"/>
      <c r="J4" s="65"/>
      <c r="K4" s="66"/>
      <c r="L4" s="66"/>
      <c r="M4" s="66"/>
      <c r="N4" s="66"/>
      <c r="O4" s="66"/>
      <c r="P4" s="67"/>
      <c r="Q4" s="66"/>
      <c r="R4" s="66"/>
      <c r="Z4" s="60"/>
      <c r="AA4" s="60"/>
      <c r="AB4" s="58"/>
      <c r="AC4" s="58"/>
      <c r="AD4" s="61"/>
      <c r="AJ4" s="55"/>
      <c r="AK4" s="54"/>
      <c r="AL4" s="54"/>
      <c r="AM4" s="62"/>
      <c r="AN4" s="62"/>
      <c r="AO4" s="62"/>
      <c r="AP4" s="62"/>
      <c r="AQ4" s="62"/>
      <c r="AR4" s="62"/>
      <c r="AS4" s="62"/>
      <c r="AT4" s="62"/>
      <c r="AU4" s="62"/>
      <c r="AV4" s="62"/>
      <c r="AW4" s="62"/>
      <c r="AX4" s="62"/>
      <c r="AY4" s="63" t="s">
        <v>71</v>
      </c>
      <c r="AZ4" s="475" t="s">
        <v>72</v>
      </c>
      <c r="BA4" s="475"/>
      <c r="BB4" s="475"/>
      <c r="BC4" s="475"/>
      <c r="BD4" s="54"/>
      <c r="BE4" s="54"/>
    </row>
    <row r="5" spans="2:57" s="56" customFormat="1" ht="20.25" customHeight="1" x14ac:dyDescent="0.2">
      <c r="B5" s="68"/>
      <c r="C5" s="68"/>
      <c r="D5" s="68"/>
      <c r="E5" s="68"/>
      <c r="F5" s="68"/>
      <c r="G5" s="68"/>
      <c r="H5" s="68"/>
      <c r="I5" s="68"/>
      <c r="J5" s="66"/>
      <c r="K5" s="69"/>
      <c r="L5" s="70"/>
      <c r="M5" s="70"/>
      <c r="N5" s="70"/>
      <c r="O5" s="70"/>
      <c r="P5" s="68"/>
      <c r="Q5" s="64"/>
      <c r="R5" s="64"/>
      <c r="S5" s="51"/>
      <c r="Z5" s="60"/>
      <c r="AA5" s="60"/>
      <c r="AB5" s="58"/>
      <c r="AC5" s="58"/>
      <c r="AD5" s="51"/>
      <c r="AE5" s="51"/>
      <c r="AF5" s="51"/>
      <c r="AG5" s="51"/>
      <c r="AJ5" s="51" t="s">
        <v>73</v>
      </c>
      <c r="AK5" s="51"/>
      <c r="AL5" s="51"/>
      <c r="AM5" s="51"/>
      <c r="AN5" s="51"/>
      <c r="AO5" s="51"/>
      <c r="AP5" s="51"/>
      <c r="AQ5" s="51"/>
      <c r="AR5" s="64"/>
      <c r="AS5" s="64"/>
      <c r="AT5" s="71"/>
      <c r="AU5" s="51"/>
      <c r="AV5" s="489">
        <v>40</v>
      </c>
      <c r="AW5" s="490"/>
      <c r="AX5" s="71" t="s">
        <v>74</v>
      </c>
      <c r="AY5" s="51"/>
      <c r="AZ5" s="489">
        <v>160</v>
      </c>
      <c r="BA5" s="490"/>
      <c r="BB5" s="71" t="s">
        <v>75</v>
      </c>
      <c r="BC5" s="51"/>
      <c r="BE5" s="54"/>
    </row>
    <row r="6" spans="2:57" s="56" customFormat="1" ht="20.25" customHeight="1" x14ac:dyDescent="0.2">
      <c r="B6" s="68"/>
      <c r="C6" s="68"/>
      <c r="D6" s="68"/>
      <c r="E6" s="68"/>
      <c r="F6" s="68"/>
      <c r="G6" s="68"/>
      <c r="H6" s="68"/>
      <c r="I6" s="68"/>
      <c r="J6" s="68"/>
      <c r="K6" s="72"/>
      <c r="L6" s="72"/>
      <c r="M6" s="72"/>
      <c r="N6" s="68"/>
      <c r="O6" s="73"/>
      <c r="P6" s="74"/>
      <c r="Q6" s="74"/>
      <c r="R6" s="75"/>
      <c r="S6" s="76"/>
      <c r="Z6" s="60"/>
      <c r="AA6" s="60"/>
      <c r="AB6" s="58"/>
      <c r="AC6" s="58"/>
      <c r="AD6" s="71"/>
      <c r="AE6" s="51"/>
      <c r="AF6" s="51"/>
      <c r="AG6" s="51"/>
      <c r="AL6" s="51"/>
      <c r="AM6" s="51"/>
      <c r="AN6" s="77"/>
      <c r="AO6" s="78"/>
      <c r="AP6" s="78"/>
      <c r="AQ6" s="76"/>
      <c r="AR6" s="76"/>
      <c r="AS6" s="76"/>
      <c r="AT6" s="76"/>
      <c r="AU6" s="76"/>
      <c r="AV6" s="76"/>
      <c r="AW6" s="51" t="s">
        <v>76</v>
      </c>
      <c r="AX6" s="51"/>
      <c r="AY6" s="51"/>
      <c r="AZ6" s="491">
        <f>DAY(EOMONTH(DATE(X2,AB2,1),0))</f>
        <v>30</v>
      </c>
      <c r="BA6" s="492"/>
      <c r="BB6" s="71" t="s">
        <v>78</v>
      </c>
      <c r="BE6" s="54"/>
    </row>
    <row r="7" spans="2:57" ht="20.25" customHeight="1" thickBot="1" x14ac:dyDescent="0.25">
      <c r="C7" s="80"/>
      <c r="D7" s="80"/>
      <c r="S7" s="80"/>
      <c r="AJ7" s="80"/>
      <c r="BC7" s="81"/>
      <c r="BD7" s="81"/>
      <c r="BE7" s="81"/>
    </row>
    <row r="8" spans="2:57" ht="20.25" customHeight="1" thickBot="1" x14ac:dyDescent="0.25">
      <c r="B8" s="455" t="s">
        <v>79</v>
      </c>
      <c r="C8" s="458" t="s">
        <v>80</v>
      </c>
      <c r="D8" s="459"/>
      <c r="E8" s="464" t="s">
        <v>81</v>
      </c>
      <c r="F8" s="459"/>
      <c r="G8" s="464" t="s">
        <v>82</v>
      </c>
      <c r="H8" s="458"/>
      <c r="I8" s="458"/>
      <c r="J8" s="458"/>
      <c r="K8" s="459"/>
      <c r="L8" s="464" t="s">
        <v>83</v>
      </c>
      <c r="M8" s="458"/>
      <c r="N8" s="458"/>
      <c r="O8" s="467"/>
      <c r="P8" s="470" t="s">
        <v>84</v>
      </c>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6" t="str">
        <f>IF(AZ3="４週","(9)1～4週目の勤務時間数合計","(9)1か月の勤務時間数合計")</f>
        <v>(9)1～4週目の勤務時間数合計</v>
      </c>
      <c r="AV8" s="477"/>
      <c r="AW8" s="476" t="s">
        <v>85</v>
      </c>
      <c r="AX8" s="477"/>
      <c r="AY8" s="484" t="s">
        <v>86</v>
      </c>
      <c r="AZ8" s="484"/>
      <c r="BA8" s="484"/>
      <c r="BB8" s="484"/>
      <c r="BC8" s="484"/>
      <c r="BD8" s="484"/>
    </row>
    <row r="9" spans="2:57" ht="20.25" customHeight="1" thickBot="1" x14ac:dyDescent="0.25">
      <c r="B9" s="456"/>
      <c r="C9" s="460"/>
      <c r="D9" s="461"/>
      <c r="E9" s="465"/>
      <c r="F9" s="461"/>
      <c r="G9" s="465"/>
      <c r="H9" s="460"/>
      <c r="I9" s="460"/>
      <c r="J9" s="460"/>
      <c r="K9" s="461"/>
      <c r="L9" s="465"/>
      <c r="M9" s="460"/>
      <c r="N9" s="460"/>
      <c r="O9" s="468"/>
      <c r="P9" s="486" t="s">
        <v>87</v>
      </c>
      <c r="Q9" s="487"/>
      <c r="R9" s="487"/>
      <c r="S9" s="487"/>
      <c r="T9" s="487"/>
      <c r="U9" s="487"/>
      <c r="V9" s="488"/>
      <c r="W9" s="486" t="s">
        <v>88</v>
      </c>
      <c r="X9" s="487"/>
      <c r="Y9" s="487"/>
      <c r="Z9" s="487"/>
      <c r="AA9" s="487"/>
      <c r="AB9" s="487"/>
      <c r="AC9" s="488"/>
      <c r="AD9" s="486" t="s">
        <v>89</v>
      </c>
      <c r="AE9" s="487"/>
      <c r="AF9" s="487"/>
      <c r="AG9" s="487"/>
      <c r="AH9" s="487"/>
      <c r="AI9" s="487"/>
      <c r="AJ9" s="488"/>
      <c r="AK9" s="486" t="s">
        <v>90</v>
      </c>
      <c r="AL9" s="487"/>
      <c r="AM9" s="487"/>
      <c r="AN9" s="487"/>
      <c r="AO9" s="487"/>
      <c r="AP9" s="487"/>
      <c r="AQ9" s="488"/>
      <c r="AR9" s="486" t="s">
        <v>91</v>
      </c>
      <c r="AS9" s="487"/>
      <c r="AT9" s="488"/>
      <c r="AU9" s="478"/>
      <c r="AV9" s="479"/>
      <c r="AW9" s="478"/>
      <c r="AX9" s="479"/>
      <c r="AY9" s="484"/>
      <c r="AZ9" s="484"/>
      <c r="BA9" s="484"/>
      <c r="BB9" s="484"/>
      <c r="BC9" s="484"/>
      <c r="BD9" s="484"/>
    </row>
    <row r="10" spans="2:57" ht="20.25" customHeight="1" thickBot="1" x14ac:dyDescent="0.25">
      <c r="B10" s="456"/>
      <c r="C10" s="460"/>
      <c r="D10" s="461"/>
      <c r="E10" s="465"/>
      <c r="F10" s="461"/>
      <c r="G10" s="465"/>
      <c r="H10" s="460"/>
      <c r="I10" s="460"/>
      <c r="J10" s="460"/>
      <c r="K10" s="461"/>
      <c r="L10" s="465"/>
      <c r="M10" s="460"/>
      <c r="N10" s="460"/>
      <c r="O10" s="468"/>
      <c r="P10" s="82">
        <f>DAY(DATE($X$2,$AB$2,1))</f>
        <v>1</v>
      </c>
      <c r="Q10" s="83">
        <f>DAY(DATE($X$2,$AB$2,2))</f>
        <v>2</v>
      </c>
      <c r="R10" s="83">
        <f>DAY(DATE($X$2,$AB$2,3))</f>
        <v>3</v>
      </c>
      <c r="S10" s="83">
        <f>DAY(DATE($X$2,$AB$2,4))</f>
        <v>4</v>
      </c>
      <c r="T10" s="83">
        <f>DAY(DATE($X$2,$AB$2,5))</f>
        <v>5</v>
      </c>
      <c r="U10" s="83">
        <f>DAY(DATE($X$2,$AB$2,6))</f>
        <v>6</v>
      </c>
      <c r="V10" s="84">
        <f>DAY(DATE($X$2,$AB$2,7))</f>
        <v>7</v>
      </c>
      <c r="W10" s="82">
        <f>DAY(DATE($X$2,$AB$2,8))</f>
        <v>8</v>
      </c>
      <c r="X10" s="83">
        <f>DAY(DATE($X$2,$AB$2,9))</f>
        <v>9</v>
      </c>
      <c r="Y10" s="83">
        <f>DAY(DATE($X$2,$AB$2,10))</f>
        <v>10</v>
      </c>
      <c r="Z10" s="83">
        <f>DAY(DATE($X$2,$AB$2,11))</f>
        <v>11</v>
      </c>
      <c r="AA10" s="83">
        <f>DAY(DATE($X$2,$AB$2,12))</f>
        <v>12</v>
      </c>
      <c r="AB10" s="83">
        <f>DAY(DATE($X$2,$AB$2,13))</f>
        <v>13</v>
      </c>
      <c r="AC10" s="84">
        <f>DAY(DATE($X$2,$AB$2,14))</f>
        <v>14</v>
      </c>
      <c r="AD10" s="82">
        <f>DAY(DATE($X$2,$AB$2,15))</f>
        <v>15</v>
      </c>
      <c r="AE10" s="83">
        <f>DAY(DATE($X$2,$AB$2,16))</f>
        <v>16</v>
      </c>
      <c r="AF10" s="83">
        <f>DAY(DATE($X$2,$AB$2,17))</f>
        <v>17</v>
      </c>
      <c r="AG10" s="83">
        <f>DAY(DATE($X$2,$AB$2,18))</f>
        <v>18</v>
      </c>
      <c r="AH10" s="83">
        <f>DAY(DATE($X$2,$AB$2,19))</f>
        <v>19</v>
      </c>
      <c r="AI10" s="83">
        <f>DAY(DATE($X$2,$AB$2,20))</f>
        <v>20</v>
      </c>
      <c r="AJ10" s="84">
        <f>DAY(DATE($X$2,$AB$2,21))</f>
        <v>21</v>
      </c>
      <c r="AK10" s="82">
        <f>DAY(DATE($X$2,$AB$2,22))</f>
        <v>22</v>
      </c>
      <c r="AL10" s="83">
        <f>DAY(DATE($X$2,$AB$2,23))</f>
        <v>23</v>
      </c>
      <c r="AM10" s="83">
        <f>DAY(DATE($X$2,$AB$2,24))</f>
        <v>24</v>
      </c>
      <c r="AN10" s="83">
        <f>DAY(DATE($X$2,$AB$2,25))</f>
        <v>25</v>
      </c>
      <c r="AO10" s="83">
        <f>DAY(DATE($X$2,$AB$2,26))</f>
        <v>26</v>
      </c>
      <c r="AP10" s="83">
        <f>DAY(DATE($X$2,$AB$2,27))</f>
        <v>27</v>
      </c>
      <c r="AQ10" s="84">
        <f>DAY(DATE($X$2,$AB$2,28))</f>
        <v>28</v>
      </c>
      <c r="AR10" s="82" t="str">
        <f>IF(AZ3="暦月",IF(DAY(DATE($X$2,$AB$2,29))=29,29,""),"")</f>
        <v/>
      </c>
      <c r="AS10" s="83" t="str">
        <f>IF(AZ3="暦月",IF(DAY(DATE($X$2,$AB$2,30))=30,30,""),"")</f>
        <v/>
      </c>
      <c r="AT10" s="85" t="str">
        <f>IF(AZ3="暦月",IF(DAY(DATE($X$2,$AB$2,31))=31,31,""),"")</f>
        <v/>
      </c>
      <c r="AU10" s="478"/>
      <c r="AV10" s="479"/>
      <c r="AW10" s="478"/>
      <c r="AX10" s="479"/>
      <c r="AY10" s="484"/>
      <c r="AZ10" s="484"/>
      <c r="BA10" s="484"/>
      <c r="BB10" s="484"/>
      <c r="BC10" s="484"/>
      <c r="BD10" s="484"/>
    </row>
    <row r="11" spans="2:57" ht="20.25" hidden="1" customHeight="1" thickBot="1" x14ac:dyDescent="0.25">
      <c r="B11" s="456"/>
      <c r="C11" s="460"/>
      <c r="D11" s="461"/>
      <c r="E11" s="465"/>
      <c r="F11" s="461"/>
      <c r="G11" s="465"/>
      <c r="H11" s="460"/>
      <c r="I11" s="460"/>
      <c r="J11" s="460"/>
      <c r="K11" s="461"/>
      <c r="L11" s="465"/>
      <c r="M11" s="460"/>
      <c r="N11" s="460"/>
      <c r="O11" s="468"/>
      <c r="P11" s="82">
        <f>WEEKDAY(DATE($X$2,$AB$2,1))</f>
        <v>2</v>
      </c>
      <c r="Q11" s="83">
        <f>WEEKDAY(DATE($X$2,$AB$2,2))</f>
        <v>3</v>
      </c>
      <c r="R11" s="83">
        <f>WEEKDAY(DATE($X$2,$AB$2,3))</f>
        <v>4</v>
      </c>
      <c r="S11" s="83">
        <f>WEEKDAY(DATE($X$2,$AB$2,4))</f>
        <v>5</v>
      </c>
      <c r="T11" s="83">
        <f>WEEKDAY(DATE($X$2,$AB$2,5))</f>
        <v>6</v>
      </c>
      <c r="U11" s="83">
        <f>WEEKDAY(DATE($X$2,$AB$2,6))</f>
        <v>7</v>
      </c>
      <c r="V11" s="84">
        <f>WEEKDAY(DATE($X$2,$AB$2,7))</f>
        <v>1</v>
      </c>
      <c r="W11" s="82">
        <f>WEEKDAY(DATE($X$2,$AB$2,8))</f>
        <v>2</v>
      </c>
      <c r="X11" s="83">
        <f>WEEKDAY(DATE($X$2,$AB$2,9))</f>
        <v>3</v>
      </c>
      <c r="Y11" s="83">
        <f>WEEKDAY(DATE($X$2,$AB$2,10))</f>
        <v>4</v>
      </c>
      <c r="Z11" s="83">
        <f>WEEKDAY(DATE($X$2,$AB$2,11))</f>
        <v>5</v>
      </c>
      <c r="AA11" s="83">
        <f>WEEKDAY(DATE($X$2,$AB$2,12))</f>
        <v>6</v>
      </c>
      <c r="AB11" s="83">
        <f>WEEKDAY(DATE($X$2,$AB$2,13))</f>
        <v>7</v>
      </c>
      <c r="AC11" s="84">
        <f>WEEKDAY(DATE($X$2,$AB$2,14))</f>
        <v>1</v>
      </c>
      <c r="AD11" s="82">
        <f>WEEKDAY(DATE($X$2,$AB$2,15))</f>
        <v>2</v>
      </c>
      <c r="AE11" s="83">
        <f>WEEKDAY(DATE($X$2,$AB$2,16))</f>
        <v>3</v>
      </c>
      <c r="AF11" s="83">
        <f>WEEKDAY(DATE($X$2,$AB$2,17))</f>
        <v>4</v>
      </c>
      <c r="AG11" s="83">
        <f>WEEKDAY(DATE($X$2,$AB$2,18))</f>
        <v>5</v>
      </c>
      <c r="AH11" s="83">
        <f>WEEKDAY(DATE($X$2,$AB$2,19))</f>
        <v>6</v>
      </c>
      <c r="AI11" s="83">
        <f>WEEKDAY(DATE($X$2,$AB$2,20))</f>
        <v>7</v>
      </c>
      <c r="AJ11" s="84">
        <f>WEEKDAY(DATE($X$2,$AB$2,21))</f>
        <v>1</v>
      </c>
      <c r="AK11" s="82">
        <f>WEEKDAY(DATE($X$2,$AB$2,22))</f>
        <v>2</v>
      </c>
      <c r="AL11" s="83">
        <f>WEEKDAY(DATE($X$2,$AB$2,23))</f>
        <v>3</v>
      </c>
      <c r="AM11" s="83">
        <f>WEEKDAY(DATE($X$2,$AB$2,24))</f>
        <v>4</v>
      </c>
      <c r="AN11" s="83">
        <f>WEEKDAY(DATE($X$2,$AB$2,25))</f>
        <v>5</v>
      </c>
      <c r="AO11" s="83">
        <f>WEEKDAY(DATE($X$2,$AB$2,26))</f>
        <v>6</v>
      </c>
      <c r="AP11" s="83">
        <f>WEEKDAY(DATE($X$2,$AB$2,27))</f>
        <v>7</v>
      </c>
      <c r="AQ11" s="84">
        <f>WEEKDAY(DATE($X$2,$AB$2,28))</f>
        <v>1</v>
      </c>
      <c r="AR11" s="82">
        <f>IF(AR10=29,WEEKDAY(DATE($X$2,$AB$2,29)),0)</f>
        <v>0</v>
      </c>
      <c r="AS11" s="83">
        <f>IF(AS10=30,WEEKDAY(DATE($X$2,$AB$2,30)),0)</f>
        <v>0</v>
      </c>
      <c r="AT11" s="85">
        <f>IF(AT10=31,WEEKDAY(DATE($X$2,$AB$2,31)),0)</f>
        <v>0</v>
      </c>
      <c r="AU11" s="480"/>
      <c r="AV11" s="481"/>
      <c r="AW11" s="480"/>
      <c r="AX11" s="481"/>
      <c r="AY11" s="485"/>
      <c r="AZ11" s="485"/>
      <c r="BA11" s="485"/>
      <c r="BB11" s="485"/>
      <c r="BC11" s="485"/>
      <c r="BD11" s="485"/>
    </row>
    <row r="12" spans="2:57" ht="20.25" customHeight="1" thickBot="1" x14ac:dyDescent="0.25">
      <c r="B12" s="457"/>
      <c r="C12" s="462"/>
      <c r="D12" s="463"/>
      <c r="E12" s="466"/>
      <c r="F12" s="463"/>
      <c r="G12" s="466"/>
      <c r="H12" s="462"/>
      <c r="I12" s="462"/>
      <c r="J12" s="462"/>
      <c r="K12" s="463"/>
      <c r="L12" s="466"/>
      <c r="M12" s="462"/>
      <c r="N12" s="462"/>
      <c r="O12" s="469"/>
      <c r="P12" s="86" t="str">
        <f>IF(P11=1,"日",IF(P11=2,"月",IF(P11=3,"火",IF(P11=4,"水",IF(P11=5,"木",IF(P11=6,"金","土"))))))</f>
        <v>月</v>
      </c>
      <c r="Q12" s="87" t="str">
        <f t="shared" ref="Q12:AQ12" si="0">IF(Q11=1,"日",IF(Q11=2,"月",IF(Q11=3,"火",IF(Q11=4,"水",IF(Q11=5,"木",IF(Q11=6,"金","土"))))))</f>
        <v>火</v>
      </c>
      <c r="R12" s="87" t="str">
        <f t="shared" si="0"/>
        <v>水</v>
      </c>
      <c r="S12" s="87" t="str">
        <f t="shared" si="0"/>
        <v>木</v>
      </c>
      <c r="T12" s="87" t="str">
        <f t="shared" si="0"/>
        <v>金</v>
      </c>
      <c r="U12" s="87" t="str">
        <f t="shared" si="0"/>
        <v>土</v>
      </c>
      <c r="V12" s="88" t="str">
        <f t="shared" si="0"/>
        <v>日</v>
      </c>
      <c r="W12" s="86" t="str">
        <f t="shared" si="0"/>
        <v>月</v>
      </c>
      <c r="X12" s="87" t="str">
        <f t="shared" si="0"/>
        <v>火</v>
      </c>
      <c r="Y12" s="87" t="str">
        <f t="shared" si="0"/>
        <v>水</v>
      </c>
      <c r="Z12" s="87" t="str">
        <f t="shared" si="0"/>
        <v>木</v>
      </c>
      <c r="AA12" s="87" t="str">
        <f t="shared" si="0"/>
        <v>金</v>
      </c>
      <c r="AB12" s="87" t="str">
        <f t="shared" si="0"/>
        <v>土</v>
      </c>
      <c r="AC12" s="88" t="str">
        <f t="shared" si="0"/>
        <v>日</v>
      </c>
      <c r="AD12" s="86" t="str">
        <f t="shared" si="0"/>
        <v>月</v>
      </c>
      <c r="AE12" s="87" t="str">
        <f t="shared" si="0"/>
        <v>火</v>
      </c>
      <c r="AF12" s="87" t="str">
        <f t="shared" si="0"/>
        <v>水</v>
      </c>
      <c r="AG12" s="87" t="str">
        <f t="shared" si="0"/>
        <v>木</v>
      </c>
      <c r="AH12" s="87" t="str">
        <f t="shared" si="0"/>
        <v>金</v>
      </c>
      <c r="AI12" s="87" t="str">
        <f t="shared" si="0"/>
        <v>土</v>
      </c>
      <c r="AJ12" s="88" t="str">
        <f t="shared" si="0"/>
        <v>日</v>
      </c>
      <c r="AK12" s="86" t="str">
        <f t="shared" si="0"/>
        <v>月</v>
      </c>
      <c r="AL12" s="87" t="str">
        <f t="shared" si="0"/>
        <v>火</v>
      </c>
      <c r="AM12" s="87" t="str">
        <f t="shared" si="0"/>
        <v>水</v>
      </c>
      <c r="AN12" s="87" t="str">
        <f t="shared" si="0"/>
        <v>木</v>
      </c>
      <c r="AO12" s="87" t="str">
        <f t="shared" si="0"/>
        <v>金</v>
      </c>
      <c r="AP12" s="87" t="str">
        <f t="shared" si="0"/>
        <v>土</v>
      </c>
      <c r="AQ12" s="88" t="str">
        <f t="shared" si="0"/>
        <v>日</v>
      </c>
      <c r="AR12" s="87" t="str">
        <f>IF(AR11=1,"日",IF(AR11=2,"月",IF(AR11=3,"火",IF(AR11=4,"水",IF(AR11=5,"木",IF(AR11=6,"金",IF(AR11=0,"","土")))))))</f>
        <v/>
      </c>
      <c r="AS12" s="87" t="str">
        <f>IF(AS11=1,"日",IF(AS11=2,"月",IF(AS11=3,"火",IF(AS11=4,"水",IF(AS11=5,"木",IF(AS11=6,"金",IF(AS11=0,"","土")))))))</f>
        <v/>
      </c>
      <c r="AT12" s="89" t="str">
        <f>IF(AT11=1,"日",IF(AT11=2,"月",IF(AT11=3,"火",IF(AT11=4,"水",IF(AT11=5,"木",IF(AT11=6,"金",IF(AT11=0,"","土")))))))</f>
        <v/>
      </c>
      <c r="AU12" s="482"/>
      <c r="AV12" s="483"/>
      <c r="AW12" s="482"/>
      <c r="AX12" s="483"/>
      <c r="AY12" s="485"/>
      <c r="AZ12" s="485"/>
      <c r="BA12" s="485"/>
      <c r="BB12" s="485"/>
      <c r="BC12" s="485"/>
      <c r="BD12" s="485"/>
    </row>
    <row r="13" spans="2:57" ht="39.950000000000003" customHeight="1" x14ac:dyDescent="0.2">
      <c r="B13" s="90">
        <v>1</v>
      </c>
      <c r="C13" s="513"/>
      <c r="D13" s="514"/>
      <c r="E13" s="515"/>
      <c r="F13" s="516"/>
      <c r="G13" s="517"/>
      <c r="H13" s="518"/>
      <c r="I13" s="518"/>
      <c r="J13" s="518"/>
      <c r="K13" s="519"/>
      <c r="L13" s="520"/>
      <c r="M13" s="521"/>
      <c r="N13" s="521"/>
      <c r="O13" s="522"/>
      <c r="P13" s="91"/>
      <c r="Q13" s="92"/>
      <c r="R13" s="92"/>
      <c r="S13" s="92"/>
      <c r="T13" s="92"/>
      <c r="U13" s="92"/>
      <c r="V13" s="93"/>
      <c r="W13" s="91"/>
      <c r="X13" s="92"/>
      <c r="Y13" s="92"/>
      <c r="Z13" s="92"/>
      <c r="AA13" s="92"/>
      <c r="AB13" s="92"/>
      <c r="AC13" s="93"/>
      <c r="AD13" s="91"/>
      <c r="AE13" s="92"/>
      <c r="AF13" s="92"/>
      <c r="AG13" s="92"/>
      <c r="AH13" s="92"/>
      <c r="AI13" s="92"/>
      <c r="AJ13" s="93"/>
      <c r="AK13" s="91"/>
      <c r="AL13" s="92"/>
      <c r="AM13" s="92"/>
      <c r="AN13" s="92"/>
      <c r="AO13" s="92"/>
      <c r="AP13" s="92"/>
      <c r="AQ13" s="93"/>
      <c r="AR13" s="91"/>
      <c r="AS13" s="92"/>
      <c r="AT13" s="93"/>
      <c r="AU13" s="523">
        <f>IF($AZ$3="４週",SUM(P13:AQ13),IF($AZ$3="暦月",SUM(P13:AT13),""))</f>
        <v>0</v>
      </c>
      <c r="AV13" s="524"/>
      <c r="AW13" s="525">
        <f t="shared" ref="AW13:AW30" si="1">IF($AZ$3="４週",AU13/4,IF($AZ$3="暦月",AU13/($AZ$6/7),""))</f>
        <v>0</v>
      </c>
      <c r="AX13" s="526"/>
      <c r="AY13" s="493"/>
      <c r="AZ13" s="494"/>
      <c r="BA13" s="494"/>
      <c r="BB13" s="494"/>
      <c r="BC13" s="494"/>
      <c r="BD13" s="495"/>
    </row>
    <row r="14" spans="2:57" ht="39.950000000000003" customHeight="1" x14ac:dyDescent="0.2">
      <c r="B14" s="94">
        <f t="shared" ref="B14:B30" si="2">B13+1</f>
        <v>2</v>
      </c>
      <c r="C14" s="496"/>
      <c r="D14" s="497"/>
      <c r="E14" s="498"/>
      <c r="F14" s="499"/>
      <c r="G14" s="500"/>
      <c r="H14" s="501"/>
      <c r="I14" s="501"/>
      <c r="J14" s="501"/>
      <c r="K14" s="502"/>
      <c r="L14" s="503"/>
      <c r="M14" s="504"/>
      <c r="N14" s="504"/>
      <c r="O14" s="505"/>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7"/>
      <c r="AU14" s="506">
        <f>IF($AZ$3="４週",SUM(P14:AQ14),IF($AZ$3="暦月",SUM(P14:AT14),""))</f>
        <v>0</v>
      </c>
      <c r="AV14" s="507"/>
      <c r="AW14" s="508">
        <f t="shared" si="1"/>
        <v>0</v>
      </c>
      <c r="AX14" s="509"/>
      <c r="AY14" s="510"/>
      <c r="AZ14" s="511"/>
      <c r="BA14" s="511"/>
      <c r="BB14" s="511"/>
      <c r="BC14" s="511"/>
      <c r="BD14" s="512"/>
    </row>
    <row r="15" spans="2:57" ht="39.950000000000003" customHeight="1" x14ac:dyDescent="0.2">
      <c r="B15" s="94">
        <f t="shared" si="2"/>
        <v>3</v>
      </c>
      <c r="C15" s="496"/>
      <c r="D15" s="497"/>
      <c r="E15" s="498"/>
      <c r="F15" s="499"/>
      <c r="G15" s="500"/>
      <c r="H15" s="501"/>
      <c r="I15" s="501"/>
      <c r="J15" s="501"/>
      <c r="K15" s="502"/>
      <c r="L15" s="503"/>
      <c r="M15" s="504"/>
      <c r="N15" s="504"/>
      <c r="O15" s="505"/>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7"/>
      <c r="AU15" s="506">
        <f>IF($AZ$3="４週",SUM(P15:AQ15),IF($AZ$3="暦月",SUM(P15:AT15),""))</f>
        <v>0</v>
      </c>
      <c r="AV15" s="507"/>
      <c r="AW15" s="508">
        <f t="shared" si="1"/>
        <v>0</v>
      </c>
      <c r="AX15" s="509"/>
      <c r="AY15" s="510"/>
      <c r="AZ15" s="511"/>
      <c r="BA15" s="511"/>
      <c r="BB15" s="511"/>
      <c r="BC15" s="511"/>
      <c r="BD15" s="512"/>
    </row>
    <row r="16" spans="2:57" ht="39.950000000000003" customHeight="1" x14ac:dyDescent="0.2">
      <c r="B16" s="94">
        <f t="shared" si="2"/>
        <v>4</v>
      </c>
      <c r="C16" s="496"/>
      <c r="D16" s="497"/>
      <c r="E16" s="498"/>
      <c r="F16" s="499"/>
      <c r="G16" s="500"/>
      <c r="H16" s="501"/>
      <c r="I16" s="501"/>
      <c r="J16" s="501"/>
      <c r="K16" s="502"/>
      <c r="L16" s="503"/>
      <c r="M16" s="504"/>
      <c r="N16" s="504"/>
      <c r="O16" s="505"/>
      <c r="P16" s="95"/>
      <c r="Q16" s="96"/>
      <c r="R16" s="96"/>
      <c r="S16" s="96"/>
      <c r="T16" s="96"/>
      <c r="U16" s="96"/>
      <c r="V16" s="97"/>
      <c r="W16" s="95"/>
      <c r="X16" s="96"/>
      <c r="Y16" s="96"/>
      <c r="Z16" s="96"/>
      <c r="AA16" s="96"/>
      <c r="AB16" s="96"/>
      <c r="AC16" s="97"/>
      <c r="AD16" s="95"/>
      <c r="AE16" s="96"/>
      <c r="AF16" s="96"/>
      <c r="AG16" s="96"/>
      <c r="AH16" s="96"/>
      <c r="AI16" s="96"/>
      <c r="AJ16" s="97"/>
      <c r="AK16" s="95"/>
      <c r="AL16" s="96"/>
      <c r="AM16" s="96"/>
      <c r="AN16" s="96"/>
      <c r="AO16" s="96"/>
      <c r="AP16" s="96"/>
      <c r="AQ16" s="97"/>
      <c r="AR16" s="95"/>
      <c r="AS16" s="96"/>
      <c r="AT16" s="97"/>
      <c r="AU16" s="506">
        <f>IF($AZ$3="４週",SUM(P16:AQ16),IF($AZ$3="暦月",SUM(P16:AT16),""))</f>
        <v>0</v>
      </c>
      <c r="AV16" s="507"/>
      <c r="AW16" s="508">
        <f t="shared" si="1"/>
        <v>0</v>
      </c>
      <c r="AX16" s="509"/>
      <c r="AY16" s="510"/>
      <c r="AZ16" s="511"/>
      <c r="BA16" s="511"/>
      <c r="BB16" s="511"/>
      <c r="BC16" s="511"/>
      <c r="BD16" s="512"/>
    </row>
    <row r="17" spans="2:56" ht="39.950000000000003" customHeight="1" x14ac:dyDescent="0.2">
      <c r="B17" s="94">
        <f t="shared" si="2"/>
        <v>5</v>
      </c>
      <c r="C17" s="496"/>
      <c r="D17" s="497"/>
      <c r="E17" s="498"/>
      <c r="F17" s="499"/>
      <c r="G17" s="500"/>
      <c r="H17" s="501"/>
      <c r="I17" s="501"/>
      <c r="J17" s="501"/>
      <c r="K17" s="502"/>
      <c r="L17" s="503"/>
      <c r="M17" s="504"/>
      <c r="N17" s="504"/>
      <c r="O17" s="505"/>
      <c r="P17" s="95"/>
      <c r="Q17" s="96"/>
      <c r="R17" s="96"/>
      <c r="S17" s="96"/>
      <c r="T17" s="96"/>
      <c r="U17" s="96"/>
      <c r="V17" s="97"/>
      <c r="W17" s="95"/>
      <c r="X17" s="96"/>
      <c r="Y17" s="96"/>
      <c r="Z17" s="96"/>
      <c r="AA17" s="96"/>
      <c r="AB17" s="96"/>
      <c r="AC17" s="97"/>
      <c r="AD17" s="95"/>
      <c r="AE17" s="96"/>
      <c r="AF17" s="96"/>
      <c r="AG17" s="96"/>
      <c r="AH17" s="96"/>
      <c r="AI17" s="96"/>
      <c r="AJ17" s="97"/>
      <c r="AK17" s="95"/>
      <c r="AL17" s="96"/>
      <c r="AM17" s="96"/>
      <c r="AN17" s="96"/>
      <c r="AO17" s="96"/>
      <c r="AP17" s="96"/>
      <c r="AQ17" s="97"/>
      <c r="AR17" s="95"/>
      <c r="AS17" s="96"/>
      <c r="AT17" s="97"/>
      <c r="AU17" s="506">
        <f t="shared" ref="AU17:AU30" si="3">IF($AZ$3="４週",SUM(P17:AQ17),IF($AZ$3="暦月",SUM(P17:AT17),""))</f>
        <v>0</v>
      </c>
      <c r="AV17" s="507"/>
      <c r="AW17" s="508">
        <f t="shared" si="1"/>
        <v>0</v>
      </c>
      <c r="AX17" s="509"/>
      <c r="AY17" s="510"/>
      <c r="AZ17" s="511"/>
      <c r="BA17" s="511"/>
      <c r="BB17" s="511"/>
      <c r="BC17" s="511"/>
      <c r="BD17" s="512"/>
    </row>
    <row r="18" spans="2:56" ht="39.950000000000003" customHeight="1" x14ac:dyDescent="0.2">
      <c r="B18" s="94">
        <f t="shared" si="2"/>
        <v>6</v>
      </c>
      <c r="C18" s="496"/>
      <c r="D18" s="497"/>
      <c r="E18" s="498"/>
      <c r="F18" s="499"/>
      <c r="G18" s="500"/>
      <c r="H18" s="501"/>
      <c r="I18" s="501"/>
      <c r="J18" s="501"/>
      <c r="K18" s="502"/>
      <c r="L18" s="503"/>
      <c r="M18" s="504"/>
      <c r="N18" s="504"/>
      <c r="O18" s="505"/>
      <c r="P18" s="95"/>
      <c r="Q18" s="96"/>
      <c r="R18" s="96"/>
      <c r="S18" s="96"/>
      <c r="T18" s="96"/>
      <c r="U18" s="96"/>
      <c r="V18" s="97"/>
      <c r="W18" s="95"/>
      <c r="X18" s="96"/>
      <c r="Y18" s="96"/>
      <c r="Z18" s="96"/>
      <c r="AA18" s="96"/>
      <c r="AB18" s="96"/>
      <c r="AC18" s="97"/>
      <c r="AD18" s="95"/>
      <c r="AE18" s="96"/>
      <c r="AF18" s="96"/>
      <c r="AG18" s="96"/>
      <c r="AH18" s="96"/>
      <c r="AI18" s="96"/>
      <c r="AJ18" s="97"/>
      <c r="AK18" s="95"/>
      <c r="AL18" s="96"/>
      <c r="AM18" s="96"/>
      <c r="AN18" s="96"/>
      <c r="AO18" s="96"/>
      <c r="AP18" s="96"/>
      <c r="AQ18" s="97"/>
      <c r="AR18" s="95"/>
      <c r="AS18" s="96"/>
      <c r="AT18" s="97"/>
      <c r="AU18" s="506">
        <f t="shared" si="3"/>
        <v>0</v>
      </c>
      <c r="AV18" s="507"/>
      <c r="AW18" s="508">
        <f t="shared" si="1"/>
        <v>0</v>
      </c>
      <c r="AX18" s="509"/>
      <c r="AY18" s="510"/>
      <c r="AZ18" s="511"/>
      <c r="BA18" s="511"/>
      <c r="BB18" s="511"/>
      <c r="BC18" s="511"/>
      <c r="BD18" s="512"/>
    </row>
    <row r="19" spans="2:56" ht="39.950000000000003" customHeight="1" x14ac:dyDescent="0.2">
      <c r="B19" s="94">
        <f t="shared" si="2"/>
        <v>7</v>
      </c>
      <c r="C19" s="496"/>
      <c r="D19" s="497"/>
      <c r="E19" s="498"/>
      <c r="F19" s="499"/>
      <c r="G19" s="500"/>
      <c r="H19" s="501"/>
      <c r="I19" s="501"/>
      <c r="J19" s="501"/>
      <c r="K19" s="502"/>
      <c r="L19" s="503"/>
      <c r="M19" s="504"/>
      <c r="N19" s="504"/>
      <c r="O19" s="505"/>
      <c r="P19" s="95"/>
      <c r="Q19" s="96"/>
      <c r="R19" s="96"/>
      <c r="S19" s="96"/>
      <c r="T19" s="96"/>
      <c r="U19" s="96"/>
      <c r="V19" s="9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7"/>
      <c r="AU19" s="506">
        <f>IF($AZ$3="４週",SUM(P19:AQ19),IF($AZ$3="暦月",SUM(P19:AT19),""))</f>
        <v>0</v>
      </c>
      <c r="AV19" s="507"/>
      <c r="AW19" s="508">
        <f t="shared" si="1"/>
        <v>0</v>
      </c>
      <c r="AX19" s="509"/>
      <c r="AY19" s="510"/>
      <c r="AZ19" s="511"/>
      <c r="BA19" s="511"/>
      <c r="BB19" s="511"/>
      <c r="BC19" s="511"/>
      <c r="BD19" s="512"/>
    </row>
    <row r="20" spans="2:56" ht="39.950000000000003" customHeight="1" x14ac:dyDescent="0.2">
      <c r="B20" s="94">
        <f t="shared" si="2"/>
        <v>8</v>
      </c>
      <c r="C20" s="496"/>
      <c r="D20" s="497"/>
      <c r="E20" s="498"/>
      <c r="F20" s="499"/>
      <c r="G20" s="500"/>
      <c r="H20" s="501"/>
      <c r="I20" s="501"/>
      <c r="J20" s="501"/>
      <c r="K20" s="502"/>
      <c r="L20" s="503"/>
      <c r="M20" s="504"/>
      <c r="N20" s="504"/>
      <c r="O20" s="505"/>
      <c r="P20" s="95"/>
      <c r="Q20" s="96"/>
      <c r="R20" s="96"/>
      <c r="S20" s="96"/>
      <c r="T20" s="96"/>
      <c r="U20" s="96"/>
      <c r="V20" s="97"/>
      <c r="W20" s="95"/>
      <c r="X20" s="96"/>
      <c r="Y20" s="96"/>
      <c r="Z20" s="96"/>
      <c r="AA20" s="96"/>
      <c r="AB20" s="96"/>
      <c r="AC20" s="97"/>
      <c r="AD20" s="95"/>
      <c r="AE20" s="96"/>
      <c r="AF20" s="96"/>
      <c r="AG20" s="96"/>
      <c r="AH20" s="96"/>
      <c r="AI20" s="96"/>
      <c r="AJ20" s="97"/>
      <c r="AK20" s="95"/>
      <c r="AL20" s="96"/>
      <c r="AM20" s="96"/>
      <c r="AN20" s="96"/>
      <c r="AO20" s="96"/>
      <c r="AP20" s="96"/>
      <c r="AQ20" s="97"/>
      <c r="AR20" s="95"/>
      <c r="AS20" s="96"/>
      <c r="AT20" s="97"/>
      <c r="AU20" s="506">
        <f t="shared" si="3"/>
        <v>0</v>
      </c>
      <c r="AV20" s="507"/>
      <c r="AW20" s="508">
        <f t="shared" si="1"/>
        <v>0</v>
      </c>
      <c r="AX20" s="509"/>
      <c r="AY20" s="510"/>
      <c r="AZ20" s="511"/>
      <c r="BA20" s="511"/>
      <c r="BB20" s="511"/>
      <c r="BC20" s="511"/>
      <c r="BD20" s="512"/>
    </row>
    <row r="21" spans="2:56" ht="39.950000000000003" customHeight="1" x14ac:dyDescent="0.2">
      <c r="B21" s="94">
        <f t="shared" si="2"/>
        <v>9</v>
      </c>
      <c r="C21" s="496"/>
      <c r="D21" s="497"/>
      <c r="E21" s="498"/>
      <c r="F21" s="499"/>
      <c r="G21" s="500"/>
      <c r="H21" s="501"/>
      <c r="I21" s="501"/>
      <c r="J21" s="501"/>
      <c r="K21" s="502"/>
      <c r="L21" s="503"/>
      <c r="M21" s="504"/>
      <c r="N21" s="504"/>
      <c r="O21" s="505"/>
      <c r="P21" s="95"/>
      <c r="Q21" s="96"/>
      <c r="R21" s="96"/>
      <c r="S21" s="96"/>
      <c r="T21" s="96"/>
      <c r="U21" s="96"/>
      <c r="V21" s="9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7"/>
      <c r="AU21" s="506">
        <f t="shared" si="3"/>
        <v>0</v>
      </c>
      <c r="AV21" s="507"/>
      <c r="AW21" s="508">
        <f t="shared" si="1"/>
        <v>0</v>
      </c>
      <c r="AX21" s="509"/>
      <c r="AY21" s="510"/>
      <c r="AZ21" s="511"/>
      <c r="BA21" s="511"/>
      <c r="BB21" s="511"/>
      <c r="BC21" s="511"/>
      <c r="BD21" s="512"/>
    </row>
    <row r="22" spans="2:56" ht="39.950000000000003" customHeight="1" x14ac:dyDescent="0.2">
      <c r="B22" s="94">
        <f t="shared" si="2"/>
        <v>10</v>
      </c>
      <c r="C22" s="496"/>
      <c r="D22" s="497"/>
      <c r="E22" s="498"/>
      <c r="F22" s="499"/>
      <c r="G22" s="500"/>
      <c r="H22" s="501"/>
      <c r="I22" s="501"/>
      <c r="J22" s="501"/>
      <c r="K22" s="502"/>
      <c r="L22" s="503"/>
      <c r="M22" s="504"/>
      <c r="N22" s="504"/>
      <c r="O22" s="505"/>
      <c r="P22" s="95"/>
      <c r="Q22" s="96"/>
      <c r="R22" s="96"/>
      <c r="S22" s="96"/>
      <c r="T22" s="96"/>
      <c r="U22" s="96"/>
      <c r="V22" s="97"/>
      <c r="W22" s="95"/>
      <c r="X22" s="96"/>
      <c r="Y22" s="96"/>
      <c r="Z22" s="96"/>
      <c r="AA22" s="96"/>
      <c r="AB22" s="96"/>
      <c r="AC22" s="97"/>
      <c r="AD22" s="95"/>
      <c r="AE22" s="96"/>
      <c r="AF22" s="96"/>
      <c r="AG22" s="96"/>
      <c r="AH22" s="96"/>
      <c r="AI22" s="96"/>
      <c r="AJ22" s="97"/>
      <c r="AK22" s="95"/>
      <c r="AL22" s="96"/>
      <c r="AM22" s="96"/>
      <c r="AN22" s="96"/>
      <c r="AO22" s="96"/>
      <c r="AP22" s="96"/>
      <c r="AQ22" s="97"/>
      <c r="AR22" s="95"/>
      <c r="AS22" s="96"/>
      <c r="AT22" s="97"/>
      <c r="AU22" s="506">
        <f t="shared" si="3"/>
        <v>0</v>
      </c>
      <c r="AV22" s="507"/>
      <c r="AW22" s="508">
        <f t="shared" si="1"/>
        <v>0</v>
      </c>
      <c r="AX22" s="509"/>
      <c r="AY22" s="510"/>
      <c r="AZ22" s="511"/>
      <c r="BA22" s="511"/>
      <c r="BB22" s="511"/>
      <c r="BC22" s="511"/>
      <c r="BD22" s="512"/>
    </row>
    <row r="23" spans="2:56" ht="39.950000000000003" customHeight="1" x14ac:dyDescent="0.2">
      <c r="B23" s="94">
        <f t="shared" si="2"/>
        <v>11</v>
      </c>
      <c r="C23" s="496"/>
      <c r="D23" s="497"/>
      <c r="E23" s="498"/>
      <c r="F23" s="499"/>
      <c r="G23" s="500"/>
      <c r="H23" s="501"/>
      <c r="I23" s="501"/>
      <c r="J23" s="501"/>
      <c r="K23" s="502"/>
      <c r="L23" s="503"/>
      <c r="M23" s="504"/>
      <c r="N23" s="504"/>
      <c r="O23" s="505"/>
      <c r="P23" s="95"/>
      <c r="Q23" s="96"/>
      <c r="R23" s="96"/>
      <c r="S23" s="96"/>
      <c r="T23" s="96"/>
      <c r="U23" s="96"/>
      <c r="V23" s="9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7"/>
      <c r="AU23" s="506">
        <f t="shared" si="3"/>
        <v>0</v>
      </c>
      <c r="AV23" s="507"/>
      <c r="AW23" s="508">
        <f t="shared" si="1"/>
        <v>0</v>
      </c>
      <c r="AX23" s="509"/>
      <c r="AY23" s="510"/>
      <c r="AZ23" s="511"/>
      <c r="BA23" s="511"/>
      <c r="BB23" s="511"/>
      <c r="BC23" s="511"/>
      <c r="BD23" s="512"/>
    </row>
    <row r="24" spans="2:56" ht="39.950000000000003" customHeight="1" x14ac:dyDescent="0.2">
      <c r="B24" s="94">
        <f t="shared" si="2"/>
        <v>12</v>
      </c>
      <c r="C24" s="496"/>
      <c r="D24" s="497"/>
      <c r="E24" s="498"/>
      <c r="F24" s="499"/>
      <c r="G24" s="500"/>
      <c r="H24" s="501"/>
      <c r="I24" s="501"/>
      <c r="J24" s="501"/>
      <c r="K24" s="502"/>
      <c r="L24" s="503"/>
      <c r="M24" s="504"/>
      <c r="N24" s="504"/>
      <c r="O24" s="505"/>
      <c r="P24" s="95"/>
      <c r="Q24" s="96"/>
      <c r="R24" s="96"/>
      <c r="S24" s="96"/>
      <c r="T24" s="96"/>
      <c r="U24" s="96"/>
      <c r="V24" s="97"/>
      <c r="W24" s="95"/>
      <c r="X24" s="96"/>
      <c r="Y24" s="96"/>
      <c r="Z24" s="96"/>
      <c r="AA24" s="96"/>
      <c r="AB24" s="96"/>
      <c r="AC24" s="97"/>
      <c r="AD24" s="95"/>
      <c r="AE24" s="96"/>
      <c r="AF24" s="96"/>
      <c r="AG24" s="96"/>
      <c r="AH24" s="96"/>
      <c r="AI24" s="96"/>
      <c r="AJ24" s="97"/>
      <c r="AK24" s="95"/>
      <c r="AL24" s="96"/>
      <c r="AM24" s="96"/>
      <c r="AN24" s="96"/>
      <c r="AO24" s="96"/>
      <c r="AP24" s="96"/>
      <c r="AQ24" s="97"/>
      <c r="AR24" s="95"/>
      <c r="AS24" s="96"/>
      <c r="AT24" s="97"/>
      <c r="AU24" s="506">
        <f t="shared" si="3"/>
        <v>0</v>
      </c>
      <c r="AV24" s="507"/>
      <c r="AW24" s="508">
        <f t="shared" si="1"/>
        <v>0</v>
      </c>
      <c r="AX24" s="509"/>
      <c r="AY24" s="510"/>
      <c r="AZ24" s="511"/>
      <c r="BA24" s="511"/>
      <c r="BB24" s="511"/>
      <c r="BC24" s="511"/>
      <c r="BD24" s="512"/>
    </row>
    <row r="25" spans="2:56" ht="39.950000000000003" customHeight="1" x14ac:dyDescent="0.2">
      <c r="B25" s="94">
        <f t="shared" si="2"/>
        <v>13</v>
      </c>
      <c r="C25" s="496"/>
      <c r="D25" s="497"/>
      <c r="E25" s="498"/>
      <c r="F25" s="499"/>
      <c r="G25" s="500"/>
      <c r="H25" s="501"/>
      <c r="I25" s="501"/>
      <c r="J25" s="501"/>
      <c r="K25" s="502"/>
      <c r="L25" s="503"/>
      <c r="M25" s="504"/>
      <c r="N25" s="504"/>
      <c r="O25" s="505"/>
      <c r="P25" s="95"/>
      <c r="Q25" s="96"/>
      <c r="R25" s="96"/>
      <c r="S25" s="96"/>
      <c r="T25" s="96"/>
      <c r="U25" s="96"/>
      <c r="V25" s="9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7"/>
      <c r="AU25" s="506">
        <f t="shared" si="3"/>
        <v>0</v>
      </c>
      <c r="AV25" s="507"/>
      <c r="AW25" s="508">
        <f t="shared" si="1"/>
        <v>0</v>
      </c>
      <c r="AX25" s="509"/>
      <c r="AY25" s="510"/>
      <c r="AZ25" s="511"/>
      <c r="BA25" s="511"/>
      <c r="BB25" s="511"/>
      <c r="BC25" s="511"/>
      <c r="BD25" s="512"/>
    </row>
    <row r="26" spans="2:56" ht="39.950000000000003" customHeight="1" x14ac:dyDescent="0.2">
      <c r="B26" s="94">
        <f t="shared" si="2"/>
        <v>14</v>
      </c>
      <c r="C26" s="496"/>
      <c r="D26" s="497"/>
      <c r="E26" s="498"/>
      <c r="F26" s="499"/>
      <c r="G26" s="500"/>
      <c r="H26" s="501"/>
      <c r="I26" s="501"/>
      <c r="J26" s="501"/>
      <c r="K26" s="502"/>
      <c r="L26" s="503"/>
      <c r="M26" s="504"/>
      <c r="N26" s="504"/>
      <c r="O26" s="505"/>
      <c r="P26" s="95"/>
      <c r="Q26" s="96"/>
      <c r="R26" s="96"/>
      <c r="S26" s="96"/>
      <c r="T26" s="96"/>
      <c r="U26" s="96"/>
      <c r="V26" s="97"/>
      <c r="W26" s="95"/>
      <c r="X26" s="96"/>
      <c r="Y26" s="96"/>
      <c r="Z26" s="96"/>
      <c r="AA26" s="96"/>
      <c r="AB26" s="96"/>
      <c r="AC26" s="97"/>
      <c r="AD26" s="95"/>
      <c r="AE26" s="96"/>
      <c r="AF26" s="96"/>
      <c r="AG26" s="96"/>
      <c r="AH26" s="96"/>
      <c r="AI26" s="96"/>
      <c r="AJ26" s="97"/>
      <c r="AK26" s="95"/>
      <c r="AL26" s="96"/>
      <c r="AM26" s="96"/>
      <c r="AN26" s="96"/>
      <c r="AO26" s="96"/>
      <c r="AP26" s="96"/>
      <c r="AQ26" s="97"/>
      <c r="AR26" s="95"/>
      <c r="AS26" s="96"/>
      <c r="AT26" s="97"/>
      <c r="AU26" s="506">
        <f t="shared" si="3"/>
        <v>0</v>
      </c>
      <c r="AV26" s="507"/>
      <c r="AW26" s="508">
        <f t="shared" si="1"/>
        <v>0</v>
      </c>
      <c r="AX26" s="509"/>
      <c r="AY26" s="510"/>
      <c r="AZ26" s="511"/>
      <c r="BA26" s="511"/>
      <c r="BB26" s="511"/>
      <c r="BC26" s="511"/>
      <c r="BD26" s="512"/>
    </row>
    <row r="27" spans="2:56" ht="39.950000000000003" customHeight="1" x14ac:dyDescent="0.2">
      <c r="B27" s="94">
        <f t="shared" si="2"/>
        <v>15</v>
      </c>
      <c r="C27" s="496"/>
      <c r="D27" s="497"/>
      <c r="E27" s="498"/>
      <c r="F27" s="499"/>
      <c r="G27" s="500"/>
      <c r="H27" s="501"/>
      <c r="I27" s="501"/>
      <c r="J27" s="501"/>
      <c r="K27" s="502"/>
      <c r="L27" s="503"/>
      <c r="M27" s="504"/>
      <c r="N27" s="504"/>
      <c r="O27" s="505"/>
      <c r="P27" s="95"/>
      <c r="Q27" s="96"/>
      <c r="R27" s="96"/>
      <c r="S27" s="96"/>
      <c r="T27" s="96"/>
      <c r="U27" s="96"/>
      <c r="V27" s="97"/>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7"/>
      <c r="AU27" s="506">
        <f t="shared" si="3"/>
        <v>0</v>
      </c>
      <c r="AV27" s="507"/>
      <c r="AW27" s="508">
        <f t="shared" si="1"/>
        <v>0</v>
      </c>
      <c r="AX27" s="509"/>
      <c r="AY27" s="510"/>
      <c r="AZ27" s="511"/>
      <c r="BA27" s="511"/>
      <c r="BB27" s="511"/>
      <c r="BC27" s="511"/>
      <c r="BD27" s="512"/>
    </row>
    <row r="28" spans="2:56" ht="39.950000000000003" customHeight="1" x14ac:dyDescent="0.2">
      <c r="B28" s="94">
        <f t="shared" si="2"/>
        <v>16</v>
      </c>
      <c r="C28" s="496"/>
      <c r="D28" s="497"/>
      <c r="E28" s="498"/>
      <c r="F28" s="499"/>
      <c r="G28" s="500"/>
      <c r="H28" s="501"/>
      <c r="I28" s="501"/>
      <c r="J28" s="501"/>
      <c r="K28" s="502"/>
      <c r="L28" s="503"/>
      <c r="M28" s="504"/>
      <c r="N28" s="504"/>
      <c r="O28" s="505"/>
      <c r="P28" s="95"/>
      <c r="Q28" s="96"/>
      <c r="R28" s="96"/>
      <c r="S28" s="96"/>
      <c r="T28" s="96"/>
      <c r="U28" s="96"/>
      <c r="V28" s="97"/>
      <c r="W28" s="95"/>
      <c r="X28" s="96"/>
      <c r="Y28" s="96"/>
      <c r="Z28" s="96"/>
      <c r="AA28" s="96"/>
      <c r="AB28" s="96"/>
      <c r="AC28" s="97"/>
      <c r="AD28" s="95"/>
      <c r="AE28" s="96"/>
      <c r="AF28" s="96"/>
      <c r="AG28" s="96"/>
      <c r="AH28" s="96"/>
      <c r="AI28" s="96"/>
      <c r="AJ28" s="97"/>
      <c r="AK28" s="95"/>
      <c r="AL28" s="96"/>
      <c r="AM28" s="96"/>
      <c r="AN28" s="96"/>
      <c r="AO28" s="96"/>
      <c r="AP28" s="96"/>
      <c r="AQ28" s="97"/>
      <c r="AR28" s="95"/>
      <c r="AS28" s="96"/>
      <c r="AT28" s="97"/>
      <c r="AU28" s="506">
        <f t="shared" si="3"/>
        <v>0</v>
      </c>
      <c r="AV28" s="507"/>
      <c r="AW28" s="508">
        <f t="shared" si="1"/>
        <v>0</v>
      </c>
      <c r="AX28" s="509"/>
      <c r="AY28" s="510"/>
      <c r="AZ28" s="511"/>
      <c r="BA28" s="511"/>
      <c r="BB28" s="511"/>
      <c r="BC28" s="511"/>
      <c r="BD28" s="512"/>
    </row>
    <row r="29" spans="2:56" ht="39.950000000000003" customHeight="1" x14ac:dyDescent="0.2">
      <c r="B29" s="94">
        <f t="shared" si="2"/>
        <v>17</v>
      </c>
      <c r="C29" s="496"/>
      <c r="D29" s="497"/>
      <c r="E29" s="498"/>
      <c r="F29" s="499"/>
      <c r="G29" s="500"/>
      <c r="H29" s="501"/>
      <c r="I29" s="501"/>
      <c r="J29" s="501"/>
      <c r="K29" s="502"/>
      <c r="L29" s="503"/>
      <c r="M29" s="504"/>
      <c r="N29" s="504"/>
      <c r="O29" s="505"/>
      <c r="P29" s="95"/>
      <c r="Q29" s="96"/>
      <c r="R29" s="96"/>
      <c r="S29" s="96"/>
      <c r="T29" s="96"/>
      <c r="U29" s="96"/>
      <c r="V29" s="9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7"/>
      <c r="AU29" s="506">
        <f t="shared" si="3"/>
        <v>0</v>
      </c>
      <c r="AV29" s="507"/>
      <c r="AW29" s="508">
        <f t="shared" si="1"/>
        <v>0</v>
      </c>
      <c r="AX29" s="509"/>
      <c r="AY29" s="510"/>
      <c r="AZ29" s="511"/>
      <c r="BA29" s="511"/>
      <c r="BB29" s="511"/>
      <c r="BC29" s="511"/>
      <c r="BD29" s="512"/>
    </row>
    <row r="30" spans="2:56" ht="39.950000000000003" customHeight="1" thickBot="1" x14ac:dyDescent="0.25">
      <c r="B30" s="98">
        <f t="shared" si="2"/>
        <v>18</v>
      </c>
      <c r="C30" s="527"/>
      <c r="D30" s="528"/>
      <c r="E30" s="529"/>
      <c r="F30" s="530"/>
      <c r="G30" s="531"/>
      <c r="H30" s="532"/>
      <c r="I30" s="532"/>
      <c r="J30" s="532"/>
      <c r="K30" s="533"/>
      <c r="L30" s="534"/>
      <c r="M30" s="535"/>
      <c r="N30" s="535"/>
      <c r="O30" s="536"/>
      <c r="P30" s="99"/>
      <c r="Q30" s="100"/>
      <c r="R30" s="100"/>
      <c r="S30" s="100"/>
      <c r="T30" s="100"/>
      <c r="U30" s="100"/>
      <c r="V30" s="101"/>
      <c r="W30" s="99"/>
      <c r="X30" s="100"/>
      <c r="Y30" s="100"/>
      <c r="Z30" s="100"/>
      <c r="AA30" s="100"/>
      <c r="AB30" s="100"/>
      <c r="AC30" s="101"/>
      <c r="AD30" s="99"/>
      <c r="AE30" s="100"/>
      <c r="AF30" s="100"/>
      <c r="AG30" s="100"/>
      <c r="AH30" s="100"/>
      <c r="AI30" s="100"/>
      <c r="AJ30" s="101"/>
      <c r="AK30" s="99"/>
      <c r="AL30" s="100"/>
      <c r="AM30" s="100"/>
      <c r="AN30" s="100"/>
      <c r="AO30" s="100"/>
      <c r="AP30" s="100"/>
      <c r="AQ30" s="101"/>
      <c r="AR30" s="99"/>
      <c r="AS30" s="100"/>
      <c r="AT30" s="101"/>
      <c r="AU30" s="537">
        <f t="shared" si="3"/>
        <v>0</v>
      </c>
      <c r="AV30" s="538"/>
      <c r="AW30" s="539">
        <f t="shared" si="1"/>
        <v>0</v>
      </c>
      <c r="AX30" s="540"/>
      <c r="AY30" s="541"/>
      <c r="AZ30" s="542"/>
      <c r="BA30" s="542"/>
      <c r="BB30" s="542"/>
      <c r="BC30" s="542"/>
      <c r="BD30" s="543"/>
    </row>
    <row r="31" spans="2:56" ht="20.25" customHeight="1" x14ac:dyDescent="0.2">
      <c r="C31" s="102"/>
      <c r="D31" s="103"/>
      <c r="E31" s="104"/>
      <c r="AC31" s="80"/>
    </row>
    <row r="32" spans="2:56" ht="20.25" customHeight="1" x14ac:dyDescent="0.2">
      <c r="C32" s="71" t="s">
        <v>92</v>
      </c>
      <c r="D32" s="103"/>
      <c r="E32" s="104"/>
      <c r="AC32" s="80"/>
    </row>
    <row r="33" spans="3:49" ht="20.25" customHeight="1" x14ac:dyDescent="0.2">
      <c r="C33" s="71" t="s">
        <v>93</v>
      </c>
      <c r="D33" s="105"/>
      <c r="E33" s="105"/>
      <c r="F33" s="71"/>
      <c r="G33" s="71"/>
      <c r="H33" s="71"/>
      <c r="I33" s="71"/>
      <c r="J33" s="71"/>
      <c r="K33" s="71"/>
      <c r="L33" s="71"/>
      <c r="M33" s="71"/>
      <c r="N33" s="71"/>
      <c r="O33" s="71"/>
      <c r="P33" s="71"/>
      <c r="Q33" s="71" t="s">
        <v>94</v>
      </c>
      <c r="R33" s="71"/>
      <c r="S33" s="71"/>
      <c r="T33" s="71"/>
      <c r="U33" s="71"/>
      <c r="V33" s="71"/>
      <c r="W33" s="71"/>
      <c r="X33" s="71"/>
      <c r="Y33" s="71"/>
      <c r="Z33" s="71"/>
      <c r="AA33" s="77"/>
      <c r="AB33" s="71"/>
      <c r="AC33" s="71"/>
      <c r="AD33" s="71"/>
      <c r="AE33" s="71"/>
      <c r="AF33" s="71"/>
      <c r="AG33" s="71"/>
      <c r="AH33" s="71"/>
      <c r="AI33" s="71" t="s">
        <v>95</v>
      </c>
      <c r="AJ33" s="71"/>
      <c r="AK33" s="71"/>
      <c r="AL33" s="71"/>
      <c r="AM33" s="71"/>
      <c r="AN33" s="71"/>
      <c r="AO33" s="106"/>
      <c r="AP33" s="106"/>
      <c r="AQ33" s="106"/>
      <c r="AR33" s="106"/>
      <c r="AS33" s="107"/>
      <c r="AT33" s="106"/>
      <c r="AU33" s="106"/>
      <c r="AV33" s="106"/>
      <c r="AW33" s="106"/>
    </row>
    <row r="34" spans="3:49" ht="20.25" customHeight="1" x14ac:dyDescent="0.2">
      <c r="C34" s="71" t="s">
        <v>96</v>
      </c>
      <c r="D34" s="105"/>
      <c r="E34" s="105"/>
      <c r="F34" s="71"/>
      <c r="G34" s="71"/>
      <c r="H34" s="71"/>
      <c r="I34" s="71"/>
      <c r="J34" s="71"/>
      <c r="K34" s="71"/>
      <c r="L34" s="557" t="s">
        <v>97</v>
      </c>
      <c r="M34" s="557"/>
      <c r="N34" s="71"/>
      <c r="O34" s="71"/>
      <c r="P34" s="71"/>
      <c r="Q34" s="71"/>
      <c r="R34" s="558" t="s">
        <v>98</v>
      </c>
      <c r="S34" s="558"/>
      <c r="T34" s="558" t="s">
        <v>99</v>
      </c>
      <c r="U34" s="558"/>
      <c r="V34" s="558"/>
      <c r="W34" s="558"/>
      <c r="X34" s="71"/>
      <c r="Y34" s="559" t="s">
        <v>100</v>
      </c>
      <c r="Z34" s="559"/>
      <c r="AA34" s="559"/>
      <c r="AB34" s="559"/>
      <c r="AC34" s="71"/>
      <c r="AD34" s="71"/>
      <c r="AE34" s="108" t="s">
        <v>101</v>
      </c>
      <c r="AF34" s="108"/>
      <c r="AG34" s="71"/>
      <c r="AH34" s="71"/>
      <c r="AI34" s="554" t="s">
        <v>102</v>
      </c>
      <c r="AJ34" s="555"/>
      <c r="AK34" s="554" t="s">
        <v>103</v>
      </c>
      <c r="AL34" s="560"/>
      <c r="AM34" s="560"/>
      <c r="AN34" s="555"/>
      <c r="AO34" s="106"/>
      <c r="AP34" s="106"/>
      <c r="AQ34" s="106"/>
      <c r="AR34" s="106"/>
      <c r="AS34" s="548"/>
      <c r="AT34" s="548"/>
      <c r="AU34" s="106"/>
      <c r="AV34" s="106"/>
      <c r="AW34" s="106"/>
    </row>
    <row r="35" spans="3:49" ht="20.25" customHeight="1" x14ac:dyDescent="0.2">
      <c r="C35" s="549"/>
      <c r="D35" s="550"/>
      <c r="E35" s="551"/>
      <c r="F35" s="552">
        <f>IF(AB2=1,10,IF(AB2=2,11,IF(AB2=3,12,AB2-3)))</f>
        <v>1</v>
      </c>
      <c r="G35" s="553"/>
      <c r="H35" s="552">
        <f>IF(AB2=1,11,IF(AB2=2,12,AB2-2))</f>
        <v>2</v>
      </c>
      <c r="I35" s="553"/>
      <c r="J35" s="552">
        <f>IF(AB2=1,12,AB2-1)</f>
        <v>3</v>
      </c>
      <c r="K35" s="553"/>
      <c r="L35" s="554" t="s">
        <v>104</v>
      </c>
      <c r="M35" s="555"/>
      <c r="N35" s="71"/>
      <c r="O35" s="71"/>
      <c r="P35" s="71"/>
      <c r="Q35" s="71"/>
      <c r="R35" s="556"/>
      <c r="S35" s="556"/>
      <c r="T35" s="556" t="s">
        <v>105</v>
      </c>
      <c r="U35" s="556"/>
      <c r="V35" s="556" t="s">
        <v>106</v>
      </c>
      <c r="W35" s="556"/>
      <c r="X35" s="71"/>
      <c r="Y35" s="556" t="s">
        <v>105</v>
      </c>
      <c r="Z35" s="556"/>
      <c r="AA35" s="556" t="s">
        <v>106</v>
      </c>
      <c r="AB35" s="556"/>
      <c r="AC35" s="71"/>
      <c r="AD35" s="71"/>
      <c r="AE35" s="108" t="s">
        <v>107</v>
      </c>
      <c r="AF35" s="108"/>
      <c r="AG35" s="71"/>
      <c r="AH35" s="71"/>
      <c r="AI35" s="554" t="s">
        <v>108</v>
      </c>
      <c r="AJ35" s="555"/>
      <c r="AK35" s="554" t="s">
        <v>109</v>
      </c>
      <c r="AL35" s="560"/>
      <c r="AM35" s="560"/>
      <c r="AN35" s="555"/>
      <c r="AO35" s="109"/>
      <c r="AP35" s="109"/>
      <c r="AQ35" s="106"/>
      <c r="AR35" s="110"/>
      <c r="AS35" s="561"/>
      <c r="AT35" s="561"/>
      <c r="AU35" s="106"/>
      <c r="AV35" s="106"/>
      <c r="AW35" s="106"/>
    </row>
    <row r="36" spans="3:49" ht="20.25" customHeight="1" x14ac:dyDescent="0.2">
      <c r="C36" s="549" t="s">
        <v>110</v>
      </c>
      <c r="D36" s="550"/>
      <c r="E36" s="551"/>
      <c r="F36" s="570"/>
      <c r="G36" s="570"/>
      <c r="H36" s="570"/>
      <c r="I36" s="570"/>
      <c r="J36" s="570"/>
      <c r="K36" s="570"/>
      <c r="L36" s="571">
        <f>SUM(F36:K36)</f>
        <v>0</v>
      </c>
      <c r="M36" s="571"/>
      <c r="N36" s="71"/>
      <c r="O36" s="71"/>
      <c r="P36" s="71"/>
      <c r="Q36" s="71"/>
      <c r="R36" s="554" t="s">
        <v>108</v>
      </c>
      <c r="S36" s="555"/>
      <c r="T36" s="572">
        <f>SUMIFS($AU$13:$AV$30,$C$13:$D$30,"訪問介護員",$E$13:$F$30,"A")+SUMIFS($AU$13:$AV$30,$C$13:$D$30,"サービス提供責任者",$E$13:$F$30,"A")</f>
        <v>0</v>
      </c>
      <c r="U36" s="573"/>
      <c r="V36" s="544">
        <f>SUMIFS($AW$13:$AX$30,$C$13:$D$30,"訪問介護員",$E$13:$F$30,"A")+SUMIFS($AW$13:$AX$30,$C$13:$D$30,"サービス提供責任者",$E$13:$F$30,"A")</f>
        <v>0</v>
      </c>
      <c r="W36" s="545"/>
      <c r="X36" s="71"/>
      <c r="Y36" s="546">
        <v>0</v>
      </c>
      <c r="Z36" s="547"/>
      <c r="AA36" s="562">
        <v>0</v>
      </c>
      <c r="AB36" s="563"/>
      <c r="AC36" s="71"/>
      <c r="AD36" s="71"/>
      <c r="AE36" s="546">
        <v>0</v>
      </c>
      <c r="AF36" s="547"/>
      <c r="AG36" s="71"/>
      <c r="AH36" s="71"/>
      <c r="AI36" s="554" t="s">
        <v>111</v>
      </c>
      <c r="AJ36" s="555"/>
      <c r="AK36" s="554" t="s">
        <v>112</v>
      </c>
      <c r="AL36" s="560"/>
      <c r="AM36" s="560"/>
      <c r="AN36" s="555"/>
      <c r="AO36" s="110"/>
      <c r="AP36" s="106"/>
      <c r="AQ36" s="564"/>
      <c r="AR36" s="564"/>
      <c r="AS36" s="564"/>
      <c r="AT36" s="564"/>
      <c r="AU36" s="106"/>
      <c r="AV36" s="106"/>
      <c r="AW36" s="106"/>
    </row>
    <row r="37" spans="3:49" ht="20.25" customHeight="1" x14ac:dyDescent="0.2">
      <c r="C37" s="549" t="s">
        <v>113</v>
      </c>
      <c r="D37" s="550"/>
      <c r="E37" s="551"/>
      <c r="F37" s="565"/>
      <c r="G37" s="566"/>
      <c r="H37" s="565"/>
      <c r="I37" s="566"/>
      <c r="J37" s="565"/>
      <c r="K37" s="566"/>
      <c r="L37" s="567">
        <f>SUM(F37:K37)</f>
        <v>0</v>
      </c>
      <c r="M37" s="568"/>
      <c r="N37" s="71"/>
      <c r="O37" s="71"/>
      <c r="P37" s="71"/>
      <c r="Q37" s="71"/>
      <c r="R37" s="554" t="s">
        <v>111</v>
      </c>
      <c r="S37" s="555"/>
      <c r="T37" s="572">
        <f>SUMIFS($AU$13:$AV$30,$C$13:$D$30,"訪問介護員",$E$13:$F$30,"B")+SUMIFS($AU$13:$AV$30,$C$13:$D$30,"サービス提供責任者",$E$13:$F$30,"B")</f>
        <v>0</v>
      </c>
      <c r="U37" s="573"/>
      <c r="V37" s="544">
        <f>SUMIFS($AW$13:$AX$30,$C$13:$D$30,"訪問介護員",$E$13:$F$30,"B")+SUMIFS($AW$13:$AX$30,$C$13:$D$30,"サービス提供責任者",$E$13:$F$30,"B")</f>
        <v>0</v>
      </c>
      <c r="W37" s="545"/>
      <c r="X37" s="71"/>
      <c r="Y37" s="546">
        <v>0</v>
      </c>
      <c r="Z37" s="547"/>
      <c r="AA37" s="562">
        <v>0</v>
      </c>
      <c r="AB37" s="563"/>
      <c r="AC37" s="71"/>
      <c r="AD37" s="71"/>
      <c r="AE37" s="546">
        <v>0</v>
      </c>
      <c r="AF37" s="547"/>
      <c r="AG37" s="71"/>
      <c r="AH37" s="71"/>
      <c r="AI37" s="554" t="s">
        <v>114</v>
      </c>
      <c r="AJ37" s="555"/>
      <c r="AK37" s="554" t="s">
        <v>115</v>
      </c>
      <c r="AL37" s="560"/>
      <c r="AM37" s="560"/>
      <c r="AN37" s="555"/>
      <c r="AO37" s="110"/>
      <c r="AP37" s="106"/>
      <c r="AQ37" s="569"/>
      <c r="AR37" s="569"/>
      <c r="AS37" s="569"/>
      <c r="AT37" s="569"/>
      <c r="AU37" s="106"/>
      <c r="AV37" s="106"/>
      <c r="AW37" s="106"/>
    </row>
    <row r="38" spans="3:49" ht="20.25" customHeight="1" x14ac:dyDescent="0.2">
      <c r="C38" s="549" t="s">
        <v>104</v>
      </c>
      <c r="D38" s="550"/>
      <c r="E38" s="551"/>
      <c r="F38" s="571">
        <f>SUM(F36:G37)</f>
        <v>0</v>
      </c>
      <c r="G38" s="571"/>
      <c r="H38" s="571">
        <f>SUM(H36:I37)</f>
        <v>0</v>
      </c>
      <c r="I38" s="571"/>
      <c r="J38" s="571">
        <f>SUM(J36:K37)</f>
        <v>0</v>
      </c>
      <c r="K38" s="571"/>
      <c r="L38" s="571">
        <f>SUM(L36:M37)</f>
        <v>0</v>
      </c>
      <c r="M38" s="571"/>
      <c r="N38" s="71"/>
      <c r="O38" s="71"/>
      <c r="P38" s="71"/>
      <c r="Q38" s="71"/>
      <c r="R38" s="554" t="s">
        <v>114</v>
      </c>
      <c r="S38" s="555"/>
      <c r="T38" s="572">
        <f>SUMIFS($AU$13:$AV$30,$C$13:$D$30,"訪問介護員",$E$13:$F$30,"C")+SUMIFS($AU$13:$AV$30,$C$13:$D$30,"サービス提供責任者",$E$13:$F$30,"C")</f>
        <v>0</v>
      </c>
      <c r="U38" s="573"/>
      <c r="V38" s="544">
        <f>SUMIFS($AW$13:$AX$30,$C$13:$D$30,"訪問介護員",$E$13:$F$30,"C")+SUMIFS($AW$13:$AX$30,$C$13:$D$30,"サービス提供責任者",$E$13:$F$30,"C")</f>
        <v>0</v>
      </c>
      <c r="W38" s="545"/>
      <c r="X38" s="71"/>
      <c r="Y38" s="546">
        <v>0</v>
      </c>
      <c r="Z38" s="547"/>
      <c r="AA38" s="576">
        <v>0</v>
      </c>
      <c r="AB38" s="577"/>
      <c r="AC38" s="71"/>
      <c r="AD38" s="71"/>
      <c r="AE38" s="572" t="s">
        <v>116</v>
      </c>
      <c r="AF38" s="573"/>
      <c r="AG38" s="71"/>
      <c r="AH38" s="71"/>
      <c r="AI38" s="554" t="s">
        <v>117</v>
      </c>
      <c r="AJ38" s="555"/>
      <c r="AK38" s="554" t="s">
        <v>118</v>
      </c>
      <c r="AL38" s="560"/>
      <c r="AM38" s="560"/>
      <c r="AN38" s="555"/>
      <c r="AO38" s="111"/>
      <c r="AP38" s="106"/>
      <c r="AQ38" s="574"/>
      <c r="AR38" s="574"/>
      <c r="AS38" s="575"/>
      <c r="AT38" s="575"/>
      <c r="AU38" s="106"/>
      <c r="AV38" s="106"/>
      <c r="AW38" s="106"/>
    </row>
    <row r="39" spans="3:49" ht="20.25" customHeight="1" x14ac:dyDescent="0.2">
      <c r="L39" s="108" t="s">
        <v>119</v>
      </c>
      <c r="M39" s="108"/>
      <c r="N39" s="558"/>
      <c r="O39" s="558"/>
      <c r="P39" s="71"/>
      <c r="Q39" s="71"/>
      <c r="R39" s="554" t="s">
        <v>117</v>
      </c>
      <c r="S39" s="555"/>
      <c r="T39" s="572">
        <f>SUMIFS($AU$13:$AV$30,$C$13:$D$30,"訪問介護員",$E$13:$F$30,"D")+SUMIFS($AU$13:$AV$30,$C$13:$D$30,"サービス提供責任者",$E$13:$F$30,"D")</f>
        <v>0</v>
      </c>
      <c r="U39" s="573"/>
      <c r="V39" s="544">
        <f>SUMIFS($AW$13:$AX$30,$C$13:$D$30,"訪問介護員",$E$13:$F$30,"D")+SUMIFS($AW$13:$AX$30,$C$13:$D$30,"サービス提供責任者",$E$13:$F$30,"D")</f>
        <v>0</v>
      </c>
      <c r="W39" s="545"/>
      <c r="X39" s="71"/>
      <c r="Y39" s="546">
        <v>0</v>
      </c>
      <c r="Z39" s="547"/>
      <c r="AA39" s="576">
        <v>0</v>
      </c>
      <c r="AB39" s="577"/>
      <c r="AC39" s="71"/>
      <c r="AD39" s="71"/>
      <c r="AE39" s="572" t="s">
        <v>116</v>
      </c>
      <c r="AF39" s="573"/>
      <c r="AG39" s="71"/>
      <c r="AH39" s="71"/>
      <c r="AI39" s="71"/>
      <c r="AJ39" s="569"/>
      <c r="AK39" s="569"/>
      <c r="AL39" s="574"/>
      <c r="AM39" s="574"/>
      <c r="AN39" s="575"/>
      <c r="AO39" s="575"/>
      <c r="AP39" s="106"/>
      <c r="AQ39" s="574"/>
      <c r="AR39" s="574"/>
      <c r="AS39" s="575"/>
      <c r="AT39" s="575"/>
      <c r="AU39" s="106"/>
      <c r="AV39" s="106"/>
      <c r="AW39" s="106"/>
    </row>
    <row r="40" spans="3:49" ht="20.25" customHeight="1" x14ac:dyDescent="0.2">
      <c r="C40" s="71"/>
      <c r="D40" s="71"/>
      <c r="E40" s="71"/>
      <c r="F40" s="71"/>
      <c r="G40" s="71"/>
      <c r="H40" s="71"/>
      <c r="I40" s="71"/>
      <c r="J40" s="71"/>
      <c r="K40" s="71"/>
      <c r="L40" s="578">
        <f>L38/3</f>
        <v>0</v>
      </c>
      <c r="M40" s="578"/>
      <c r="N40" s="71"/>
      <c r="O40" s="71"/>
      <c r="P40" s="71"/>
      <c r="Q40" s="71"/>
      <c r="R40" s="554" t="s">
        <v>104</v>
      </c>
      <c r="S40" s="555"/>
      <c r="T40" s="572">
        <f>SUM(T36:U39)</f>
        <v>0</v>
      </c>
      <c r="U40" s="573"/>
      <c r="V40" s="544">
        <f>SUM(V36:W39)</f>
        <v>0</v>
      </c>
      <c r="W40" s="545"/>
      <c r="X40" s="71"/>
      <c r="Y40" s="572">
        <f>SUM(Y36:Z39)</f>
        <v>0</v>
      </c>
      <c r="Z40" s="573"/>
      <c r="AA40" s="594">
        <f>SUM(AA36:AB39)</f>
        <v>0</v>
      </c>
      <c r="AB40" s="595"/>
      <c r="AC40" s="71"/>
      <c r="AD40" s="71"/>
      <c r="AE40" s="572">
        <f>SUM(AE36:AF37)</f>
        <v>0</v>
      </c>
      <c r="AF40" s="573"/>
      <c r="AG40" s="71"/>
      <c r="AH40" s="71"/>
      <c r="AI40" s="71"/>
      <c r="AJ40" s="569"/>
      <c r="AK40" s="569"/>
      <c r="AL40" s="574"/>
      <c r="AM40" s="574"/>
      <c r="AN40" s="602"/>
      <c r="AO40" s="602"/>
      <c r="AP40" s="106"/>
      <c r="AQ40" s="574"/>
      <c r="AR40" s="574"/>
      <c r="AS40" s="575"/>
      <c r="AT40" s="575"/>
      <c r="AU40" s="106"/>
      <c r="AV40" s="106"/>
      <c r="AW40" s="106"/>
    </row>
    <row r="41" spans="3:49" ht="20.25" customHeight="1" x14ac:dyDescent="0.2">
      <c r="C41" s="71"/>
      <c r="D41" s="71"/>
      <c r="E41" s="71"/>
      <c r="F41" s="71"/>
      <c r="G41" s="71"/>
      <c r="H41" s="71"/>
      <c r="I41" s="71"/>
      <c r="J41" s="71"/>
      <c r="K41" s="71"/>
      <c r="N41" s="71"/>
      <c r="O41" s="71"/>
      <c r="P41" s="71"/>
      <c r="Q41" s="71"/>
      <c r="R41" s="71"/>
      <c r="S41" s="71"/>
      <c r="T41" s="71"/>
      <c r="U41" s="71"/>
      <c r="V41" s="71"/>
      <c r="W41" s="71"/>
      <c r="X41" s="71"/>
      <c r="Y41" s="71"/>
      <c r="Z41" s="71"/>
      <c r="AA41" s="77"/>
      <c r="AB41" s="71"/>
      <c r="AC41" s="71"/>
      <c r="AD41" s="71"/>
      <c r="AE41" s="71"/>
      <c r="AF41" s="71"/>
      <c r="AG41" s="71"/>
      <c r="AH41" s="71"/>
      <c r="AI41" s="71"/>
      <c r="AJ41" s="106"/>
      <c r="AK41" s="106"/>
      <c r="AL41" s="106"/>
      <c r="AM41" s="106"/>
      <c r="AN41" s="106"/>
      <c r="AO41" s="106"/>
      <c r="AP41" s="106"/>
      <c r="AQ41" s="106"/>
      <c r="AR41" s="106"/>
      <c r="AS41" s="107"/>
      <c r="AT41" s="106"/>
      <c r="AU41" s="106"/>
      <c r="AV41" s="106"/>
      <c r="AW41" s="106"/>
    </row>
    <row r="42" spans="3:49" ht="20.25" customHeight="1" x14ac:dyDescent="0.2">
      <c r="C42" s="71"/>
      <c r="D42" s="71"/>
      <c r="E42" s="71"/>
      <c r="F42" s="71"/>
      <c r="G42" s="71"/>
      <c r="H42" s="71"/>
      <c r="I42" s="71"/>
      <c r="J42" s="71"/>
      <c r="K42" s="71"/>
      <c r="L42" s="71"/>
      <c r="M42" s="71"/>
      <c r="N42" s="71"/>
      <c r="O42" s="71"/>
      <c r="P42" s="71"/>
      <c r="Q42" s="71"/>
      <c r="R42" s="77" t="s">
        <v>120</v>
      </c>
      <c r="S42" s="71"/>
      <c r="T42" s="71"/>
      <c r="U42" s="71"/>
      <c r="V42" s="71"/>
      <c r="W42" s="71"/>
      <c r="X42" s="112" t="s">
        <v>121</v>
      </c>
      <c r="Y42" s="600" t="s">
        <v>122</v>
      </c>
      <c r="Z42" s="601"/>
      <c r="AA42" s="113"/>
      <c r="AB42" s="112"/>
      <c r="AC42" s="71"/>
      <c r="AD42" s="71"/>
      <c r="AE42" s="71"/>
      <c r="AF42" s="71"/>
      <c r="AG42" s="71"/>
      <c r="AH42" s="71"/>
      <c r="AI42" s="71"/>
      <c r="AJ42" s="107"/>
      <c r="AK42" s="106"/>
      <c r="AL42" s="106"/>
      <c r="AM42" s="106"/>
      <c r="AN42" s="106"/>
      <c r="AO42" s="106"/>
      <c r="AP42" s="106"/>
      <c r="AQ42" s="106"/>
      <c r="AR42" s="106"/>
      <c r="AS42" s="114"/>
      <c r="AT42" s="114"/>
      <c r="AU42" s="106"/>
      <c r="AV42" s="106"/>
      <c r="AW42" s="106"/>
    </row>
    <row r="43" spans="3:49" ht="20.25" customHeight="1" x14ac:dyDescent="0.2">
      <c r="C43" s="61"/>
      <c r="D43" s="105"/>
      <c r="E43" s="105"/>
      <c r="F43" s="71"/>
      <c r="G43" s="71"/>
      <c r="H43" s="71"/>
      <c r="I43" s="71"/>
      <c r="J43" s="71"/>
      <c r="K43" s="71"/>
      <c r="L43" s="115" t="s">
        <v>123</v>
      </c>
      <c r="M43" s="77"/>
      <c r="N43" s="77"/>
      <c r="O43" s="116"/>
      <c r="P43" s="71"/>
      <c r="Q43" s="71"/>
      <c r="R43" s="71" t="s">
        <v>124</v>
      </c>
      <c r="S43" s="71"/>
      <c r="T43" s="71"/>
      <c r="U43" s="71"/>
      <c r="V43" s="71"/>
      <c r="W43" s="71" t="s">
        <v>125</v>
      </c>
      <c r="X43" s="71"/>
      <c r="Y43" s="71"/>
      <c r="Z43" s="71"/>
      <c r="AA43" s="77"/>
      <c r="AB43" s="71"/>
      <c r="AC43" s="71"/>
      <c r="AD43" s="71"/>
      <c r="AE43" s="71"/>
      <c r="AF43" s="71"/>
      <c r="AG43" s="71"/>
      <c r="AH43" s="71"/>
      <c r="AI43" s="71"/>
      <c r="AJ43" s="106"/>
      <c r="AK43" s="106"/>
      <c r="AL43" s="106"/>
      <c r="AM43" s="106"/>
      <c r="AN43" s="106"/>
      <c r="AO43" s="106"/>
      <c r="AP43" s="106"/>
      <c r="AQ43" s="106"/>
      <c r="AR43" s="106"/>
      <c r="AS43" s="107"/>
      <c r="AT43" s="106"/>
      <c r="AU43" s="106"/>
      <c r="AV43" s="106"/>
      <c r="AW43" s="106"/>
    </row>
    <row r="44" spans="3:49" ht="20.25" customHeight="1" x14ac:dyDescent="0.2">
      <c r="C44" s="117" t="s">
        <v>126</v>
      </c>
      <c r="D44" s="117"/>
      <c r="E44" s="71"/>
      <c r="F44" s="117" t="s">
        <v>127</v>
      </c>
      <c r="G44" s="117"/>
      <c r="H44" s="71"/>
      <c r="I44" s="118"/>
      <c r="J44" s="118"/>
      <c r="K44" s="71"/>
      <c r="L44" s="108" t="s">
        <v>128</v>
      </c>
      <c r="M44" s="108"/>
      <c r="N44" s="108"/>
      <c r="O44" s="71"/>
      <c r="P44" s="71"/>
      <c r="Q44" s="71"/>
      <c r="R44" s="71" t="str">
        <f>IF($Y$42="週","対象時間数（週平均）","対象時間数（当月合計）")</f>
        <v>対象時間数（週平均）</v>
      </c>
      <c r="S44" s="71"/>
      <c r="T44" s="71"/>
      <c r="U44" s="71"/>
      <c r="V44" s="71"/>
      <c r="W44" s="71" t="str">
        <f>IF($Y$42="週","週に勤務すべき時間数","当月に勤務すべき時間数")</f>
        <v>週に勤務すべき時間数</v>
      </c>
      <c r="X44" s="71"/>
      <c r="Y44" s="71"/>
      <c r="Z44" s="71"/>
      <c r="AA44" s="77"/>
      <c r="AB44" s="556" t="s">
        <v>129</v>
      </c>
      <c r="AC44" s="556"/>
      <c r="AD44" s="556"/>
      <c r="AE44" s="556"/>
      <c r="AF44" s="71"/>
      <c r="AG44" s="71"/>
      <c r="AH44" s="71"/>
      <c r="AI44" s="71"/>
      <c r="AJ44" s="106"/>
      <c r="AK44" s="106"/>
      <c r="AL44" s="106"/>
      <c r="AM44" s="106"/>
      <c r="AN44" s="106"/>
      <c r="AO44" s="106"/>
      <c r="AP44" s="106"/>
      <c r="AQ44" s="106"/>
      <c r="AR44" s="106"/>
      <c r="AS44" s="107"/>
      <c r="AT44" s="106"/>
      <c r="AU44" s="106"/>
      <c r="AV44" s="106"/>
      <c r="AW44" s="106"/>
    </row>
    <row r="45" spans="3:49" ht="20.25" customHeight="1" x14ac:dyDescent="0.2">
      <c r="C45" s="579">
        <f>L40</f>
        <v>0</v>
      </c>
      <c r="D45" s="580"/>
      <c r="E45" s="108" t="s">
        <v>130</v>
      </c>
      <c r="F45" s="581">
        <v>40</v>
      </c>
      <c r="G45" s="582"/>
      <c r="H45" s="108" t="s">
        <v>131</v>
      </c>
      <c r="I45" s="583">
        <f>C45/F45</f>
        <v>0</v>
      </c>
      <c r="J45" s="584"/>
      <c r="K45" s="108" t="s">
        <v>132</v>
      </c>
      <c r="L45" s="585">
        <f>IF(C45&lt;40,1,ROUNDUP(I45,1))</f>
        <v>1</v>
      </c>
      <c r="M45" s="586"/>
      <c r="N45" s="587"/>
      <c r="O45" s="71"/>
      <c r="P45" s="71"/>
      <c r="Q45" s="71"/>
      <c r="R45" s="588">
        <f>IF($Y$42="週",AA40,Y40)</f>
        <v>0</v>
      </c>
      <c r="S45" s="589"/>
      <c r="T45" s="589"/>
      <c r="U45" s="590"/>
      <c r="V45" s="108" t="s">
        <v>130</v>
      </c>
      <c r="W45" s="554">
        <f>IF($Y$42="週",$AV$5,$AZ$5)</f>
        <v>40</v>
      </c>
      <c r="X45" s="560"/>
      <c r="Y45" s="560"/>
      <c r="Z45" s="555"/>
      <c r="AA45" s="108" t="s">
        <v>131</v>
      </c>
      <c r="AB45" s="591">
        <f>ROUNDDOWN(R45/W45,1)</f>
        <v>0</v>
      </c>
      <c r="AC45" s="592"/>
      <c r="AD45" s="592"/>
      <c r="AE45" s="593"/>
      <c r="AF45" s="71"/>
      <c r="AG45" s="71"/>
      <c r="AH45" s="71"/>
      <c r="AI45" s="71"/>
      <c r="AJ45" s="596"/>
      <c r="AK45" s="596"/>
      <c r="AL45" s="596"/>
      <c r="AM45" s="596"/>
      <c r="AN45" s="110"/>
      <c r="AO45" s="569"/>
      <c r="AP45" s="569"/>
      <c r="AQ45" s="569"/>
      <c r="AR45" s="569"/>
      <c r="AS45" s="110"/>
      <c r="AT45" s="548"/>
      <c r="AU45" s="548"/>
      <c r="AV45" s="548"/>
      <c r="AW45" s="548"/>
    </row>
    <row r="46" spans="3:49" ht="20.25" customHeight="1" x14ac:dyDescent="0.2">
      <c r="C46" s="71"/>
      <c r="D46" s="71"/>
      <c r="E46" s="71"/>
      <c r="F46" s="71"/>
      <c r="G46" s="71"/>
      <c r="H46" s="71"/>
      <c r="I46" s="71"/>
      <c r="J46" s="71"/>
      <c r="K46" s="71"/>
      <c r="L46" s="71" t="s">
        <v>133</v>
      </c>
      <c r="M46" s="71"/>
      <c r="N46" s="71"/>
      <c r="O46" s="71"/>
      <c r="P46" s="71"/>
      <c r="Q46" s="71"/>
      <c r="R46" s="71"/>
      <c r="S46" s="71"/>
      <c r="T46" s="71"/>
      <c r="U46" s="71"/>
      <c r="V46" s="71"/>
      <c r="W46" s="71"/>
      <c r="X46" s="71"/>
      <c r="Y46" s="71"/>
      <c r="Z46" s="71"/>
      <c r="AA46" s="77"/>
      <c r="AB46" s="71" t="s">
        <v>134</v>
      </c>
      <c r="AC46" s="71"/>
      <c r="AD46" s="71"/>
      <c r="AE46" s="71"/>
      <c r="AF46" s="71"/>
      <c r="AG46" s="71"/>
      <c r="AH46" s="71"/>
      <c r="AI46" s="71"/>
      <c r="AJ46" s="106"/>
      <c r="AK46" s="106"/>
      <c r="AL46" s="106"/>
      <c r="AM46" s="106"/>
      <c r="AN46" s="106"/>
      <c r="AO46" s="106"/>
      <c r="AP46" s="106"/>
      <c r="AQ46" s="106"/>
      <c r="AR46" s="106"/>
      <c r="AS46" s="107"/>
      <c r="AT46" s="106"/>
      <c r="AU46" s="106"/>
      <c r="AV46" s="106"/>
      <c r="AW46" s="106"/>
    </row>
    <row r="47" spans="3:49" ht="20.25" customHeight="1" x14ac:dyDescent="0.2">
      <c r="C47" s="71" t="s">
        <v>135</v>
      </c>
      <c r="D47" s="71"/>
      <c r="E47" s="71"/>
      <c r="F47" s="71"/>
      <c r="G47" s="71"/>
      <c r="H47" s="71"/>
      <c r="I47" s="71"/>
      <c r="J47" s="71"/>
      <c r="K47" s="71"/>
      <c r="L47" s="71"/>
      <c r="M47" s="71"/>
      <c r="N47" s="71"/>
      <c r="O47" s="71"/>
      <c r="P47" s="71"/>
      <c r="Q47" s="71"/>
      <c r="R47" s="71" t="s">
        <v>136</v>
      </c>
      <c r="S47" s="71"/>
      <c r="T47" s="71"/>
      <c r="U47" s="71"/>
      <c r="V47" s="71"/>
      <c r="W47" s="71"/>
      <c r="X47" s="71"/>
      <c r="Y47" s="71"/>
      <c r="Z47" s="71"/>
      <c r="AA47" s="77"/>
      <c r="AB47" s="71"/>
      <c r="AC47" s="71"/>
      <c r="AD47" s="71"/>
      <c r="AE47" s="71"/>
      <c r="AF47" s="71"/>
      <c r="AG47" s="71"/>
      <c r="AH47" s="71"/>
      <c r="AI47" s="71"/>
      <c r="AJ47" s="71"/>
      <c r="AK47" s="119"/>
      <c r="AL47" s="120"/>
      <c r="AM47" s="120"/>
      <c r="AN47" s="71"/>
      <c r="AO47" s="71"/>
      <c r="AP47" s="71"/>
      <c r="AQ47" s="71"/>
      <c r="AR47" s="71"/>
      <c r="AS47" s="71"/>
      <c r="AT47" s="71"/>
      <c r="AU47" s="71"/>
      <c r="AV47" s="71"/>
      <c r="AW47" s="71"/>
    </row>
    <row r="48" spans="3:49" ht="20.25" customHeight="1" x14ac:dyDescent="0.2">
      <c r="C48" s="71"/>
      <c r="D48" s="71" t="s">
        <v>137</v>
      </c>
      <c r="E48" s="71"/>
      <c r="F48" s="71"/>
      <c r="G48" s="71"/>
      <c r="H48" s="71"/>
      <c r="I48" s="71"/>
      <c r="J48" s="71"/>
      <c r="K48" s="71"/>
      <c r="L48" s="71"/>
      <c r="M48" s="71"/>
      <c r="N48" s="71"/>
      <c r="O48" s="71"/>
      <c r="P48" s="71"/>
      <c r="Q48" s="71"/>
      <c r="R48" s="71" t="s">
        <v>101</v>
      </c>
      <c r="S48" s="71"/>
      <c r="T48" s="71"/>
      <c r="U48" s="71"/>
      <c r="V48" s="71"/>
      <c r="W48" s="71"/>
      <c r="X48" s="71"/>
      <c r="Y48" s="71"/>
      <c r="Z48" s="71"/>
      <c r="AA48" s="77"/>
      <c r="AB48" s="108"/>
      <c r="AC48" s="108"/>
      <c r="AD48" s="108"/>
      <c r="AE48" s="108"/>
      <c r="AF48" s="71"/>
      <c r="AG48" s="71"/>
      <c r="AH48" s="71"/>
      <c r="AI48" s="71"/>
      <c r="AJ48" s="71"/>
      <c r="AK48" s="119"/>
      <c r="AL48" s="120"/>
      <c r="AM48" s="120"/>
      <c r="AN48" s="71"/>
      <c r="AO48" s="71"/>
      <c r="AP48" s="71"/>
      <c r="AQ48" s="71"/>
      <c r="AR48" s="71"/>
      <c r="AS48" s="71"/>
      <c r="AT48" s="71"/>
      <c r="AU48" s="71"/>
      <c r="AV48" s="71"/>
      <c r="AW48" s="71"/>
    </row>
    <row r="49" spans="3:58" ht="20.25" customHeight="1" x14ac:dyDescent="0.2">
      <c r="C49" s="71" t="s">
        <v>138</v>
      </c>
      <c r="D49" s="71"/>
      <c r="E49" s="71"/>
      <c r="F49" s="71"/>
      <c r="G49" s="71"/>
      <c r="H49" s="71"/>
      <c r="I49" s="71"/>
      <c r="J49" s="71"/>
      <c r="K49" s="71"/>
      <c r="L49" s="71"/>
      <c r="M49" s="71"/>
      <c r="N49" s="71"/>
      <c r="O49" s="71"/>
      <c r="P49" s="71"/>
      <c r="Q49" s="71"/>
      <c r="R49" s="71" t="s">
        <v>139</v>
      </c>
      <c r="S49" s="71"/>
      <c r="T49" s="71"/>
      <c r="U49" s="71"/>
      <c r="V49" s="71"/>
      <c r="W49" s="71" t="s">
        <v>140</v>
      </c>
      <c r="X49" s="71"/>
      <c r="Y49" s="71"/>
      <c r="Z49" s="71"/>
      <c r="AA49" s="71"/>
      <c r="AB49" s="556" t="s">
        <v>104</v>
      </c>
      <c r="AC49" s="556"/>
      <c r="AD49" s="556"/>
      <c r="AE49" s="556"/>
      <c r="AF49" s="71"/>
      <c r="AG49" s="71"/>
      <c r="AH49" s="71"/>
      <c r="AI49" s="71"/>
      <c r="AJ49" s="71"/>
      <c r="AK49" s="119"/>
      <c r="AL49" s="120"/>
      <c r="AM49" s="120"/>
      <c r="AN49" s="71"/>
      <c r="AO49" s="71"/>
      <c r="AP49" s="71"/>
      <c r="AQ49" s="71"/>
      <c r="AR49" s="71"/>
      <c r="AS49" s="71"/>
      <c r="AT49" s="71"/>
      <c r="AU49" s="71"/>
      <c r="AV49" s="71"/>
      <c r="AW49" s="71"/>
    </row>
    <row r="50" spans="3:58" ht="20.25" customHeight="1" x14ac:dyDescent="0.2">
      <c r="C50" s="71" t="s">
        <v>141</v>
      </c>
      <c r="D50" s="71"/>
      <c r="E50" s="71"/>
      <c r="F50" s="71"/>
      <c r="G50" s="71"/>
      <c r="H50" s="71"/>
      <c r="I50" s="71"/>
      <c r="J50" s="71"/>
      <c r="K50" s="71"/>
      <c r="L50" s="71"/>
      <c r="M50" s="71"/>
      <c r="N50" s="71"/>
      <c r="O50" s="71"/>
      <c r="P50" s="71"/>
      <c r="Q50" s="71"/>
      <c r="R50" s="588">
        <f>AE40</f>
        <v>0</v>
      </c>
      <c r="S50" s="589"/>
      <c r="T50" s="589"/>
      <c r="U50" s="590"/>
      <c r="V50" s="108" t="s">
        <v>142</v>
      </c>
      <c r="W50" s="591">
        <f>AB45</f>
        <v>0</v>
      </c>
      <c r="X50" s="592"/>
      <c r="Y50" s="592"/>
      <c r="Z50" s="593"/>
      <c r="AA50" s="108" t="s">
        <v>131</v>
      </c>
      <c r="AB50" s="597">
        <f>ROUNDDOWN(R50+W50,1)</f>
        <v>0</v>
      </c>
      <c r="AC50" s="598"/>
      <c r="AD50" s="598"/>
      <c r="AE50" s="599"/>
      <c r="AF50" s="71"/>
      <c r="AG50" s="71"/>
      <c r="AH50" s="71"/>
      <c r="AI50" s="71"/>
      <c r="AJ50" s="71"/>
      <c r="AK50" s="119"/>
      <c r="AL50" s="120"/>
      <c r="AM50" s="120"/>
      <c r="AN50" s="71"/>
      <c r="AO50" s="71"/>
      <c r="AP50" s="71"/>
      <c r="AQ50" s="71"/>
      <c r="AR50" s="71"/>
      <c r="AS50" s="71"/>
      <c r="AT50" s="71"/>
      <c r="AU50" s="71"/>
      <c r="AV50" s="71"/>
      <c r="AW50" s="71"/>
    </row>
    <row r="51" spans="3:58" ht="20.25" customHeight="1" x14ac:dyDescent="0.2">
      <c r="C51" s="71" t="s">
        <v>143</v>
      </c>
      <c r="D51" s="105"/>
      <c r="E51" s="105"/>
      <c r="F51" s="71"/>
      <c r="G51" s="71"/>
      <c r="H51" s="71"/>
      <c r="I51" s="71"/>
      <c r="J51" s="71"/>
      <c r="K51" s="71"/>
      <c r="L51" s="71"/>
      <c r="M51" s="71"/>
      <c r="N51" s="71"/>
      <c r="O51" s="71"/>
      <c r="P51" s="71"/>
      <c r="Q51" s="71"/>
      <c r="R51" s="71"/>
      <c r="S51" s="71"/>
      <c r="T51" s="71"/>
      <c r="U51" s="71"/>
      <c r="V51" s="71"/>
      <c r="W51" s="71"/>
      <c r="X51" s="71"/>
      <c r="Y51" s="71"/>
      <c r="Z51" s="71"/>
      <c r="AA51" s="71"/>
      <c r="AB51" s="71"/>
      <c r="AC51" s="77"/>
      <c r="AD51" s="71"/>
      <c r="AE51" s="71"/>
      <c r="AF51" s="71"/>
      <c r="AG51" s="71"/>
      <c r="AH51" s="71"/>
      <c r="AI51" s="71"/>
      <c r="AJ51" s="71"/>
      <c r="AK51" s="119"/>
      <c r="AL51" s="120"/>
      <c r="AM51" s="120"/>
      <c r="AN51" s="71"/>
      <c r="AO51" s="71"/>
      <c r="AP51" s="71"/>
      <c r="AQ51" s="71"/>
      <c r="AR51" s="71"/>
      <c r="AS51" s="71"/>
      <c r="AT51" s="71"/>
      <c r="AU51" s="71"/>
      <c r="AV51" s="71"/>
      <c r="AW51" s="71"/>
    </row>
    <row r="52" spans="3:58" ht="20.25" customHeight="1" x14ac:dyDescent="0.2">
      <c r="C52" s="80"/>
      <c r="D52" s="80"/>
      <c r="T52" s="80"/>
      <c r="AJ52" s="121"/>
      <c r="AK52" s="122"/>
      <c r="AL52" s="122"/>
      <c r="BE52" s="122"/>
    </row>
    <row r="53" spans="3:58" ht="20.25" customHeight="1" x14ac:dyDescent="0.2">
      <c r="C53" s="80"/>
      <c r="D53" s="80"/>
      <c r="U53" s="80"/>
      <c r="AK53" s="121"/>
      <c r="AL53" s="122"/>
      <c r="AM53" s="122"/>
      <c r="BF53" s="122"/>
    </row>
    <row r="54" spans="3:58" ht="20.25" customHeight="1" x14ac:dyDescent="0.2">
      <c r="D54" s="80"/>
      <c r="U54" s="80"/>
      <c r="AK54" s="121"/>
      <c r="AL54" s="122"/>
      <c r="AM54" s="122"/>
      <c r="BF54" s="122"/>
    </row>
    <row r="55" spans="3:58" ht="20.25" customHeight="1" x14ac:dyDescent="0.2">
      <c r="C55" s="80"/>
      <c r="D55" s="80"/>
      <c r="U55" s="80"/>
      <c r="AK55" s="121"/>
      <c r="AL55" s="122"/>
      <c r="AM55" s="122"/>
      <c r="BF55" s="122"/>
    </row>
    <row r="56" spans="3:58" ht="20.25" customHeight="1" x14ac:dyDescent="0.2">
      <c r="C56" s="121"/>
      <c r="D56" s="121"/>
      <c r="E56" s="121"/>
      <c r="F56" s="121"/>
      <c r="G56" s="121"/>
      <c r="H56" s="121"/>
      <c r="I56" s="121"/>
      <c r="J56" s="121"/>
      <c r="K56" s="121"/>
      <c r="L56" s="121"/>
      <c r="M56" s="121"/>
      <c r="N56" s="121"/>
      <c r="O56" s="121"/>
      <c r="P56" s="121"/>
      <c r="Q56" s="121"/>
      <c r="R56" s="121"/>
      <c r="S56" s="121"/>
      <c r="T56" s="121"/>
      <c r="U56" s="122"/>
      <c r="V56" s="122"/>
      <c r="W56" s="121"/>
      <c r="X56" s="121"/>
      <c r="Y56" s="121"/>
      <c r="Z56" s="121"/>
      <c r="AA56" s="121"/>
      <c r="AB56" s="121"/>
      <c r="AC56" s="121"/>
      <c r="AD56" s="121"/>
      <c r="AE56" s="121"/>
      <c r="AF56" s="121"/>
      <c r="AG56" s="121"/>
      <c r="AH56" s="121"/>
      <c r="AI56" s="121"/>
      <c r="AJ56" s="121"/>
      <c r="AK56" s="121"/>
      <c r="AL56" s="122"/>
      <c r="AM56" s="122"/>
      <c r="BF56" s="122"/>
    </row>
    <row r="57" spans="3:58" ht="20.25" customHeight="1" x14ac:dyDescent="0.2">
      <c r="C57" s="121"/>
      <c r="D57" s="121"/>
      <c r="E57" s="121"/>
      <c r="F57" s="121"/>
      <c r="G57" s="121"/>
      <c r="H57" s="121"/>
      <c r="I57" s="121"/>
      <c r="J57" s="121"/>
      <c r="K57" s="121"/>
      <c r="L57" s="121"/>
      <c r="M57" s="121"/>
      <c r="N57" s="121"/>
      <c r="O57" s="121"/>
      <c r="P57" s="121"/>
      <c r="Q57" s="121"/>
      <c r="R57" s="121"/>
      <c r="S57" s="121"/>
      <c r="T57" s="121"/>
      <c r="U57" s="122"/>
      <c r="V57" s="122"/>
      <c r="W57" s="121"/>
      <c r="X57" s="121"/>
      <c r="Y57" s="121"/>
      <c r="Z57" s="121"/>
      <c r="AA57" s="121"/>
      <c r="AB57" s="121"/>
      <c r="AC57" s="121"/>
      <c r="AD57" s="121"/>
      <c r="AE57" s="121"/>
      <c r="AF57" s="121"/>
      <c r="AG57" s="121"/>
      <c r="AH57" s="121"/>
      <c r="AI57" s="121"/>
      <c r="AJ57" s="121"/>
      <c r="AK57" s="121"/>
      <c r="AL57" s="122"/>
      <c r="AM57" s="122"/>
      <c r="BF57" s="122"/>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C38:E38"/>
    <mergeCell ref="F38:G38"/>
    <mergeCell ref="H38:I38"/>
    <mergeCell ref="J38:K38"/>
    <mergeCell ref="L38:M38"/>
    <mergeCell ref="R38:S38"/>
    <mergeCell ref="R37:S37"/>
    <mergeCell ref="T37:U37"/>
    <mergeCell ref="V37:W37"/>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A36:AB36"/>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BFD9199F-14D8-4FFE-8E3F-CE5D202FA6F2}">
      <formula1>"予定,実績,予定・実績"</formula1>
    </dataValidation>
    <dataValidation type="list" errorStyle="warning" allowBlank="1" showInputMessage="1" error="リストにない場合のみ、入力してください。" sqref="G13:K30" xr:uid="{D9DBDC67-13B2-4721-8450-C80022EDEFFB}">
      <formula1>INDIRECT(C13)</formula1>
    </dataValidation>
    <dataValidation type="list" allowBlank="1" showInputMessage="1" sqref="E13:F30" xr:uid="{5B2661CA-EB1D-4BE2-B02E-6E68D0D8208C}">
      <formula1>"A, B, C, D"</formula1>
    </dataValidation>
    <dataValidation type="list" allowBlank="1" showInputMessage="1" sqref="C13:D30" xr:uid="{CECAEA47-6A81-4B67-B71D-ECF1ADE7525C}">
      <formula1>職種</formula1>
    </dataValidation>
    <dataValidation type="list" allowBlank="1" showInputMessage="1" showErrorMessage="1" sqref="AZ3" xr:uid="{C78FDE93-F918-4288-AC8C-913DE3FA81E5}">
      <formula1>"４週,暦月"</formula1>
    </dataValidation>
    <dataValidation type="list" allowBlank="1" showInputMessage="1" showErrorMessage="1" sqref="Y42:Z42" xr:uid="{7D29AD14-7BEA-44A8-8EC4-97B21B714052}">
      <formula1>"週,暦月"</formula1>
    </dataValidation>
    <dataValidation type="decimal" allowBlank="1" showInputMessage="1" showErrorMessage="1" error="入力可能範囲　32～40" sqref="AV5" xr:uid="{444BCCAF-2ADB-496C-9BC6-183541C68520}">
      <formula1>32</formula1>
      <formula2>40</formula2>
    </dataValidation>
    <dataValidation type="list" allowBlank="1" showInputMessage="1" showErrorMessage="1" sqref="F45" xr:uid="{34C6F2E8-9D37-421B-8A11-4F0E2D096F91}">
      <formula1>"40,50"</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2A07-0866-468A-BA98-B40CC7EE9A74}">
  <sheetPr>
    <pageSetUpPr fitToPage="1"/>
  </sheetPr>
  <dimension ref="B1:BF139"/>
  <sheetViews>
    <sheetView showGridLines="0" zoomScale="75" zoomScaleNormal="75" zoomScaleSheetLayoutView="75" workbookViewId="0"/>
  </sheetViews>
  <sheetFormatPr defaultColWidth="6" defaultRowHeight="20.25" customHeight="1" x14ac:dyDescent="0.2"/>
  <cols>
    <col min="1" max="1" width="1.83203125" style="168" customWidth="1"/>
    <col min="2" max="56" width="7.5" style="168" customWidth="1"/>
    <col min="57" max="16384" width="6" style="168"/>
  </cols>
  <sheetData>
    <row r="1" spans="2:57" s="140" customFormat="1" ht="20.25" customHeight="1" x14ac:dyDescent="0.2">
      <c r="C1" s="141" t="s">
        <v>189</v>
      </c>
      <c r="D1" s="141"/>
      <c r="G1" s="142" t="s">
        <v>57</v>
      </c>
      <c r="J1" s="141"/>
      <c r="K1" s="141"/>
      <c r="L1" s="141"/>
      <c r="M1" s="141"/>
      <c r="AK1" s="143" t="s">
        <v>58</v>
      </c>
      <c r="AL1" s="143" t="s">
        <v>59</v>
      </c>
      <c r="AM1" s="720" t="s">
        <v>60</v>
      </c>
      <c r="AN1" s="720"/>
      <c r="AO1" s="720"/>
      <c r="AP1" s="720"/>
      <c r="AQ1" s="720"/>
      <c r="AR1" s="720"/>
      <c r="AS1" s="720"/>
      <c r="AT1" s="720"/>
      <c r="AU1" s="720"/>
      <c r="AV1" s="720"/>
      <c r="AW1" s="720"/>
      <c r="AX1" s="720"/>
      <c r="AY1" s="720"/>
      <c r="AZ1" s="720"/>
      <c r="BA1" s="720"/>
      <c r="BB1" s="144" t="s">
        <v>61</v>
      </c>
    </row>
    <row r="2" spans="2:57" s="145" customFormat="1" ht="20.25" customHeight="1" x14ac:dyDescent="0.2">
      <c r="D2" s="142"/>
      <c r="H2" s="142"/>
      <c r="I2" s="143"/>
      <c r="J2" s="143"/>
      <c r="K2" s="143"/>
      <c r="L2" s="143"/>
      <c r="M2" s="143"/>
      <c r="T2" s="143" t="s">
        <v>62</v>
      </c>
      <c r="U2" s="721">
        <v>6</v>
      </c>
      <c r="V2" s="721"/>
      <c r="W2" s="143" t="s">
        <v>59</v>
      </c>
      <c r="X2" s="722">
        <f>IF(U2=0,"",YEAR(DATE(2018+U2,1,1)))</f>
        <v>2024</v>
      </c>
      <c r="Y2" s="722"/>
      <c r="Z2" s="145" t="s">
        <v>63</v>
      </c>
      <c r="AA2" s="145" t="s">
        <v>65</v>
      </c>
      <c r="AB2" s="721">
        <v>4</v>
      </c>
      <c r="AC2" s="721"/>
      <c r="AD2" s="145" t="s">
        <v>67</v>
      </c>
      <c r="AJ2" s="144"/>
      <c r="AK2" s="143" t="s">
        <v>68</v>
      </c>
      <c r="AL2" s="143" t="s">
        <v>59</v>
      </c>
      <c r="AM2" s="721"/>
      <c r="AN2" s="721"/>
      <c r="AO2" s="721"/>
      <c r="AP2" s="721"/>
      <c r="AQ2" s="721"/>
      <c r="AR2" s="721"/>
      <c r="AS2" s="721"/>
      <c r="AT2" s="721"/>
      <c r="AU2" s="721"/>
      <c r="AV2" s="721"/>
      <c r="AW2" s="721"/>
      <c r="AX2" s="721"/>
      <c r="AY2" s="721"/>
      <c r="AZ2" s="721"/>
      <c r="BA2" s="721"/>
      <c r="BB2" s="144" t="s">
        <v>61</v>
      </c>
      <c r="BC2" s="143"/>
      <c r="BD2" s="143"/>
      <c r="BE2" s="143"/>
    </row>
    <row r="3" spans="2:57" s="145" customFormat="1" ht="20.25" customHeight="1" x14ac:dyDescent="0.2">
      <c r="D3" s="142"/>
      <c r="H3" s="142"/>
      <c r="I3" s="143"/>
      <c r="J3" s="143"/>
      <c r="K3" s="143"/>
      <c r="L3" s="143"/>
      <c r="M3" s="143"/>
      <c r="T3" s="146"/>
      <c r="U3" s="147"/>
      <c r="V3" s="147"/>
      <c r="W3" s="148"/>
      <c r="X3" s="147"/>
      <c r="Y3" s="147"/>
      <c r="Z3" s="149"/>
      <c r="AA3" s="149"/>
      <c r="AB3" s="147"/>
      <c r="AC3" s="147"/>
      <c r="AD3" s="150"/>
      <c r="AJ3" s="144"/>
      <c r="AK3" s="143"/>
      <c r="AL3" s="143"/>
      <c r="AM3" s="151"/>
      <c r="AN3" s="151"/>
      <c r="AO3" s="151"/>
      <c r="AP3" s="151"/>
      <c r="AQ3" s="151"/>
      <c r="AR3" s="151"/>
      <c r="AS3" s="151"/>
      <c r="AT3" s="151"/>
      <c r="AU3" s="151"/>
      <c r="AV3" s="151"/>
      <c r="AW3" s="151"/>
      <c r="AX3" s="151"/>
      <c r="AY3" s="152" t="s">
        <v>69</v>
      </c>
      <c r="AZ3" s="723" t="s">
        <v>70</v>
      </c>
      <c r="BA3" s="723"/>
      <c r="BB3" s="723"/>
      <c r="BC3" s="723"/>
      <c r="BD3" s="143"/>
      <c r="BE3" s="143"/>
    </row>
    <row r="4" spans="2:57" s="145" customFormat="1" ht="20.25" customHeight="1" x14ac:dyDescent="0.2">
      <c r="B4" s="153"/>
      <c r="C4" s="153"/>
      <c r="D4" s="153"/>
      <c r="E4" s="153"/>
      <c r="F4" s="153"/>
      <c r="G4" s="153"/>
      <c r="H4" s="153"/>
      <c r="I4" s="153"/>
      <c r="J4" s="154"/>
      <c r="K4" s="155"/>
      <c r="L4" s="155"/>
      <c r="M4" s="155"/>
      <c r="N4" s="155"/>
      <c r="O4" s="155"/>
      <c r="P4" s="156"/>
      <c r="Q4" s="155"/>
      <c r="R4" s="155"/>
      <c r="Z4" s="149"/>
      <c r="AA4" s="149"/>
      <c r="AB4" s="147"/>
      <c r="AC4" s="147"/>
      <c r="AD4" s="150"/>
      <c r="AJ4" s="144"/>
      <c r="AK4" s="143"/>
      <c r="AL4" s="143"/>
      <c r="AM4" s="151"/>
      <c r="AN4" s="151"/>
      <c r="AO4" s="151"/>
      <c r="AP4" s="151"/>
      <c r="AQ4" s="151"/>
      <c r="AR4" s="151"/>
      <c r="AS4" s="151"/>
      <c r="AT4" s="151"/>
      <c r="AU4" s="151"/>
      <c r="AV4" s="151"/>
      <c r="AW4" s="151"/>
      <c r="AX4" s="151"/>
      <c r="AY4" s="152" t="s">
        <v>71</v>
      </c>
      <c r="AZ4" s="723" t="s">
        <v>72</v>
      </c>
      <c r="BA4" s="723"/>
      <c r="BB4" s="723"/>
      <c r="BC4" s="723"/>
      <c r="BD4" s="143"/>
      <c r="BE4" s="143"/>
    </row>
    <row r="5" spans="2:57" s="145" customFormat="1" ht="20.25" customHeight="1" x14ac:dyDescent="0.2">
      <c r="B5" s="157"/>
      <c r="C5" s="157"/>
      <c r="D5" s="157"/>
      <c r="E5" s="157"/>
      <c r="F5" s="157"/>
      <c r="G5" s="157"/>
      <c r="H5" s="157"/>
      <c r="I5" s="157"/>
      <c r="J5" s="155"/>
      <c r="K5" s="158"/>
      <c r="L5" s="159"/>
      <c r="M5" s="159"/>
      <c r="N5" s="159"/>
      <c r="O5" s="159"/>
      <c r="P5" s="157"/>
      <c r="Q5" s="153"/>
      <c r="R5" s="153"/>
      <c r="S5" s="140"/>
      <c r="Z5" s="149"/>
      <c r="AA5" s="149"/>
      <c r="AB5" s="147"/>
      <c r="AC5" s="147"/>
      <c r="AD5" s="140"/>
      <c r="AE5" s="140"/>
      <c r="AF5" s="140"/>
      <c r="AG5" s="140"/>
      <c r="AJ5" s="140" t="s">
        <v>73</v>
      </c>
      <c r="AK5" s="140"/>
      <c r="AL5" s="140"/>
      <c r="AM5" s="140"/>
      <c r="AN5" s="140"/>
      <c r="AO5" s="140"/>
      <c r="AP5" s="140"/>
      <c r="AQ5" s="140"/>
      <c r="AR5" s="153"/>
      <c r="AS5" s="153"/>
      <c r="AT5" s="160"/>
      <c r="AU5" s="140"/>
      <c r="AV5" s="737">
        <v>40</v>
      </c>
      <c r="AW5" s="738"/>
      <c r="AX5" s="160" t="s">
        <v>74</v>
      </c>
      <c r="AY5" s="140"/>
      <c r="AZ5" s="737">
        <v>160</v>
      </c>
      <c r="BA5" s="738"/>
      <c r="BB5" s="160" t="s">
        <v>75</v>
      </c>
      <c r="BC5" s="140"/>
      <c r="BE5" s="143"/>
    </row>
    <row r="6" spans="2:57" s="145" customFormat="1" ht="20.25" customHeight="1" x14ac:dyDescent="0.2">
      <c r="B6" s="157"/>
      <c r="C6" s="157"/>
      <c r="D6" s="157"/>
      <c r="E6" s="157"/>
      <c r="F6" s="157"/>
      <c r="G6" s="157"/>
      <c r="H6" s="157"/>
      <c r="I6" s="157"/>
      <c r="J6" s="157"/>
      <c r="K6" s="161"/>
      <c r="L6" s="161"/>
      <c r="M6" s="161"/>
      <c r="N6" s="157"/>
      <c r="O6" s="162"/>
      <c r="P6" s="163"/>
      <c r="Q6" s="163"/>
      <c r="R6" s="164"/>
      <c r="S6" s="165"/>
      <c r="Z6" s="149"/>
      <c r="AA6" s="149"/>
      <c r="AB6" s="147"/>
      <c r="AC6" s="147"/>
      <c r="AD6" s="160"/>
      <c r="AE6" s="140"/>
      <c r="AF6" s="140"/>
      <c r="AG6" s="140"/>
      <c r="AL6" s="140"/>
      <c r="AM6" s="140"/>
      <c r="AN6" s="166"/>
      <c r="AO6" s="167"/>
      <c r="AP6" s="167"/>
      <c r="AQ6" s="165"/>
      <c r="AR6" s="165"/>
      <c r="AS6" s="165"/>
      <c r="AT6" s="165"/>
      <c r="AU6" s="165"/>
      <c r="AV6" s="165"/>
      <c r="AW6" s="140" t="s">
        <v>76</v>
      </c>
      <c r="AX6" s="140"/>
      <c r="AY6" s="140"/>
      <c r="AZ6" s="739">
        <f>DAY(EOMONTH(DATE(X2,AB2,1),0))</f>
        <v>30</v>
      </c>
      <c r="BA6" s="740"/>
      <c r="BB6" s="160" t="s">
        <v>78</v>
      </c>
      <c r="BE6" s="143"/>
    </row>
    <row r="7" spans="2:57" ht="20.25" customHeight="1" thickBot="1" x14ac:dyDescent="0.25">
      <c r="C7" s="169"/>
      <c r="D7" s="169"/>
      <c r="S7" s="169"/>
      <c r="AJ7" s="169"/>
      <c r="BC7" s="170"/>
      <c r="BD7" s="170"/>
      <c r="BE7" s="170"/>
    </row>
    <row r="8" spans="2:57" ht="20.25" customHeight="1" thickBot="1" x14ac:dyDescent="0.25">
      <c r="B8" s="703" t="s">
        <v>79</v>
      </c>
      <c r="C8" s="706" t="s">
        <v>80</v>
      </c>
      <c r="D8" s="707"/>
      <c r="E8" s="712" t="s">
        <v>81</v>
      </c>
      <c r="F8" s="707"/>
      <c r="G8" s="712" t="s">
        <v>82</v>
      </c>
      <c r="H8" s="706"/>
      <c r="I8" s="706"/>
      <c r="J8" s="706"/>
      <c r="K8" s="707"/>
      <c r="L8" s="712" t="s">
        <v>83</v>
      </c>
      <c r="M8" s="706"/>
      <c r="N8" s="706"/>
      <c r="O8" s="715"/>
      <c r="P8" s="718" t="s">
        <v>84</v>
      </c>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24" t="str">
        <f>IF(AZ3="４週","(9)1～4週目の勤務時間数合計","(9)1か月の勤務時間数合計")</f>
        <v>(9)1～4週目の勤務時間数合計</v>
      </c>
      <c r="AV8" s="725"/>
      <c r="AW8" s="724" t="s">
        <v>85</v>
      </c>
      <c r="AX8" s="725"/>
      <c r="AY8" s="732" t="s">
        <v>86</v>
      </c>
      <c r="AZ8" s="732"/>
      <c r="BA8" s="732"/>
      <c r="BB8" s="732"/>
      <c r="BC8" s="732"/>
      <c r="BD8" s="732"/>
    </row>
    <row r="9" spans="2:57" ht="20.25" customHeight="1" thickBot="1" x14ac:dyDescent="0.25">
      <c r="B9" s="704"/>
      <c r="C9" s="708"/>
      <c r="D9" s="709"/>
      <c r="E9" s="713"/>
      <c r="F9" s="709"/>
      <c r="G9" s="713"/>
      <c r="H9" s="708"/>
      <c r="I9" s="708"/>
      <c r="J9" s="708"/>
      <c r="K9" s="709"/>
      <c r="L9" s="713"/>
      <c r="M9" s="708"/>
      <c r="N9" s="708"/>
      <c r="O9" s="716"/>
      <c r="P9" s="734" t="s">
        <v>87</v>
      </c>
      <c r="Q9" s="735"/>
      <c r="R9" s="735"/>
      <c r="S9" s="735"/>
      <c r="T9" s="735"/>
      <c r="U9" s="735"/>
      <c r="V9" s="736"/>
      <c r="W9" s="734" t="s">
        <v>88</v>
      </c>
      <c r="X9" s="735"/>
      <c r="Y9" s="735"/>
      <c r="Z9" s="735"/>
      <c r="AA9" s="735"/>
      <c r="AB9" s="735"/>
      <c r="AC9" s="736"/>
      <c r="AD9" s="734" t="s">
        <v>89</v>
      </c>
      <c r="AE9" s="735"/>
      <c r="AF9" s="735"/>
      <c r="AG9" s="735"/>
      <c r="AH9" s="735"/>
      <c r="AI9" s="735"/>
      <c r="AJ9" s="736"/>
      <c r="AK9" s="734" t="s">
        <v>90</v>
      </c>
      <c r="AL9" s="735"/>
      <c r="AM9" s="735"/>
      <c r="AN9" s="735"/>
      <c r="AO9" s="735"/>
      <c r="AP9" s="735"/>
      <c r="AQ9" s="736"/>
      <c r="AR9" s="734" t="s">
        <v>91</v>
      </c>
      <c r="AS9" s="735"/>
      <c r="AT9" s="736"/>
      <c r="AU9" s="726"/>
      <c r="AV9" s="727"/>
      <c r="AW9" s="726"/>
      <c r="AX9" s="727"/>
      <c r="AY9" s="732"/>
      <c r="AZ9" s="732"/>
      <c r="BA9" s="732"/>
      <c r="BB9" s="732"/>
      <c r="BC9" s="732"/>
      <c r="BD9" s="732"/>
    </row>
    <row r="10" spans="2:57" ht="20.25" customHeight="1" thickBot="1" x14ac:dyDescent="0.25">
      <c r="B10" s="704"/>
      <c r="C10" s="708"/>
      <c r="D10" s="709"/>
      <c r="E10" s="713"/>
      <c r="F10" s="709"/>
      <c r="G10" s="713"/>
      <c r="H10" s="708"/>
      <c r="I10" s="708"/>
      <c r="J10" s="708"/>
      <c r="K10" s="709"/>
      <c r="L10" s="713"/>
      <c r="M10" s="708"/>
      <c r="N10" s="708"/>
      <c r="O10" s="716"/>
      <c r="P10" s="171">
        <f>DAY(DATE($X$2,$AB$2,1))</f>
        <v>1</v>
      </c>
      <c r="Q10" s="172">
        <f>DAY(DATE($X$2,$AB$2,2))</f>
        <v>2</v>
      </c>
      <c r="R10" s="172">
        <f>DAY(DATE($X$2,$AB$2,3))</f>
        <v>3</v>
      </c>
      <c r="S10" s="172">
        <f>DAY(DATE($X$2,$AB$2,4))</f>
        <v>4</v>
      </c>
      <c r="T10" s="172">
        <f>DAY(DATE($X$2,$AB$2,5))</f>
        <v>5</v>
      </c>
      <c r="U10" s="172">
        <f>DAY(DATE($X$2,$AB$2,6))</f>
        <v>6</v>
      </c>
      <c r="V10" s="173">
        <f>DAY(DATE($X$2,$AB$2,7))</f>
        <v>7</v>
      </c>
      <c r="W10" s="171">
        <f>DAY(DATE($X$2,$AB$2,8))</f>
        <v>8</v>
      </c>
      <c r="X10" s="172">
        <f>DAY(DATE($X$2,$AB$2,9))</f>
        <v>9</v>
      </c>
      <c r="Y10" s="172">
        <f>DAY(DATE($X$2,$AB$2,10))</f>
        <v>10</v>
      </c>
      <c r="Z10" s="172">
        <f>DAY(DATE($X$2,$AB$2,11))</f>
        <v>11</v>
      </c>
      <c r="AA10" s="172">
        <f>DAY(DATE($X$2,$AB$2,12))</f>
        <v>12</v>
      </c>
      <c r="AB10" s="172">
        <f>DAY(DATE($X$2,$AB$2,13))</f>
        <v>13</v>
      </c>
      <c r="AC10" s="173">
        <f>DAY(DATE($X$2,$AB$2,14))</f>
        <v>14</v>
      </c>
      <c r="AD10" s="171">
        <f>DAY(DATE($X$2,$AB$2,15))</f>
        <v>15</v>
      </c>
      <c r="AE10" s="172">
        <f>DAY(DATE($X$2,$AB$2,16))</f>
        <v>16</v>
      </c>
      <c r="AF10" s="172">
        <f>DAY(DATE($X$2,$AB$2,17))</f>
        <v>17</v>
      </c>
      <c r="AG10" s="172">
        <f>DAY(DATE($X$2,$AB$2,18))</f>
        <v>18</v>
      </c>
      <c r="AH10" s="172">
        <f>DAY(DATE($X$2,$AB$2,19))</f>
        <v>19</v>
      </c>
      <c r="AI10" s="172">
        <f>DAY(DATE($X$2,$AB$2,20))</f>
        <v>20</v>
      </c>
      <c r="AJ10" s="173">
        <f>DAY(DATE($X$2,$AB$2,21))</f>
        <v>21</v>
      </c>
      <c r="AK10" s="171">
        <f>DAY(DATE($X$2,$AB$2,22))</f>
        <v>22</v>
      </c>
      <c r="AL10" s="172">
        <f>DAY(DATE($X$2,$AB$2,23))</f>
        <v>23</v>
      </c>
      <c r="AM10" s="172">
        <f>DAY(DATE($X$2,$AB$2,24))</f>
        <v>24</v>
      </c>
      <c r="AN10" s="172">
        <f>DAY(DATE($X$2,$AB$2,25))</f>
        <v>25</v>
      </c>
      <c r="AO10" s="172">
        <f>DAY(DATE($X$2,$AB$2,26))</f>
        <v>26</v>
      </c>
      <c r="AP10" s="172">
        <f>DAY(DATE($X$2,$AB$2,27))</f>
        <v>27</v>
      </c>
      <c r="AQ10" s="173">
        <f>DAY(DATE($X$2,$AB$2,28))</f>
        <v>28</v>
      </c>
      <c r="AR10" s="171" t="str">
        <f>IF(AZ3="暦月",IF(DAY(DATE($X$2,$AB$2,29))=29,29,""),"")</f>
        <v/>
      </c>
      <c r="AS10" s="172" t="str">
        <f>IF(AZ3="暦月",IF(DAY(DATE($X$2,$AB$2,30))=30,30,""),"")</f>
        <v/>
      </c>
      <c r="AT10" s="173" t="str">
        <f>IF(AZ3="暦月",IF(DAY(DATE($X$2,$AB$2,31))=31,31,""),"")</f>
        <v/>
      </c>
      <c r="AU10" s="726"/>
      <c r="AV10" s="727"/>
      <c r="AW10" s="726"/>
      <c r="AX10" s="727"/>
      <c r="AY10" s="732"/>
      <c r="AZ10" s="732"/>
      <c r="BA10" s="732"/>
      <c r="BB10" s="732"/>
      <c r="BC10" s="732"/>
      <c r="BD10" s="732"/>
    </row>
    <row r="11" spans="2:57" ht="20.25" hidden="1" customHeight="1" thickBot="1" x14ac:dyDescent="0.25">
      <c r="B11" s="704"/>
      <c r="C11" s="708"/>
      <c r="D11" s="709"/>
      <c r="E11" s="713"/>
      <c r="F11" s="709"/>
      <c r="G11" s="713"/>
      <c r="H11" s="708"/>
      <c r="I11" s="708"/>
      <c r="J11" s="708"/>
      <c r="K11" s="709"/>
      <c r="L11" s="713"/>
      <c r="M11" s="708"/>
      <c r="N11" s="708"/>
      <c r="O11" s="716"/>
      <c r="P11" s="171">
        <f>WEEKDAY(DATE($X$2,$AB$2,1))</f>
        <v>2</v>
      </c>
      <c r="Q11" s="172">
        <f>WEEKDAY(DATE($X$2,$AB$2,2))</f>
        <v>3</v>
      </c>
      <c r="R11" s="172">
        <f>WEEKDAY(DATE($X$2,$AB$2,3))</f>
        <v>4</v>
      </c>
      <c r="S11" s="172">
        <f>WEEKDAY(DATE($X$2,$AB$2,4))</f>
        <v>5</v>
      </c>
      <c r="T11" s="172">
        <f>WEEKDAY(DATE($X$2,$AB$2,5))</f>
        <v>6</v>
      </c>
      <c r="U11" s="172">
        <f>WEEKDAY(DATE($X$2,$AB$2,6))</f>
        <v>7</v>
      </c>
      <c r="V11" s="173">
        <f>WEEKDAY(DATE($X$2,$AB$2,7))</f>
        <v>1</v>
      </c>
      <c r="W11" s="171">
        <f>WEEKDAY(DATE($X$2,$AB$2,8))</f>
        <v>2</v>
      </c>
      <c r="X11" s="172">
        <f>WEEKDAY(DATE($X$2,$AB$2,9))</f>
        <v>3</v>
      </c>
      <c r="Y11" s="172">
        <f>WEEKDAY(DATE($X$2,$AB$2,10))</f>
        <v>4</v>
      </c>
      <c r="Z11" s="172">
        <f>WEEKDAY(DATE($X$2,$AB$2,11))</f>
        <v>5</v>
      </c>
      <c r="AA11" s="172">
        <f>WEEKDAY(DATE($X$2,$AB$2,12))</f>
        <v>6</v>
      </c>
      <c r="AB11" s="172">
        <f>WEEKDAY(DATE($X$2,$AB$2,13))</f>
        <v>7</v>
      </c>
      <c r="AC11" s="173">
        <f>WEEKDAY(DATE($X$2,$AB$2,14))</f>
        <v>1</v>
      </c>
      <c r="AD11" s="171">
        <f>WEEKDAY(DATE($X$2,$AB$2,15))</f>
        <v>2</v>
      </c>
      <c r="AE11" s="172">
        <f>WEEKDAY(DATE($X$2,$AB$2,16))</f>
        <v>3</v>
      </c>
      <c r="AF11" s="172">
        <f>WEEKDAY(DATE($X$2,$AB$2,17))</f>
        <v>4</v>
      </c>
      <c r="AG11" s="172">
        <f>WEEKDAY(DATE($X$2,$AB$2,18))</f>
        <v>5</v>
      </c>
      <c r="AH11" s="172">
        <f>WEEKDAY(DATE($X$2,$AB$2,19))</f>
        <v>6</v>
      </c>
      <c r="AI11" s="172">
        <f>WEEKDAY(DATE($X$2,$AB$2,20))</f>
        <v>7</v>
      </c>
      <c r="AJ11" s="173">
        <f>WEEKDAY(DATE($X$2,$AB$2,21))</f>
        <v>1</v>
      </c>
      <c r="AK11" s="171">
        <f>WEEKDAY(DATE($X$2,$AB$2,22))</f>
        <v>2</v>
      </c>
      <c r="AL11" s="172">
        <f>WEEKDAY(DATE($X$2,$AB$2,23))</f>
        <v>3</v>
      </c>
      <c r="AM11" s="172">
        <f>WEEKDAY(DATE($X$2,$AB$2,24))</f>
        <v>4</v>
      </c>
      <c r="AN11" s="172">
        <f>WEEKDAY(DATE($X$2,$AB$2,25))</f>
        <v>5</v>
      </c>
      <c r="AO11" s="172">
        <f>WEEKDAY(DATE($X$2,$AB$2,26))</f>
        <v>6</v>
      </c>
      <c r="AP11" s="172">
        <f>WEEKDAY(DATE($X$2,$AB$2,27))</f>
        <v>7</v>
      </c>
      <c r="AQ11" s="173">
        <f>WEEKDAY(DATE($X$2,$AB$2,28))</f>
        <v>1</v>
      </c>
      <c r="AR11" s="171">
        <f>IF(AR10=29,WEEKDAY(DATE($X$2,$AB$2,29)),0)</f>
        <v>0</v>
      </c>
      <c r="AS11" s="172">
        <f>IF(AS10=30,WEEKDAY(DATE($X$2,$AB$2,30)),0)</f>
        <v>0</v>
      </c>
      <c r="AT11" s="173">
        <f>IF(AT10=31,WEEKDAY(DATE($X$2,$AB$2,31)),0)</f>
        <v>0</v>
      </c>
      <c r="AU11" s="728"/>
      <c r="AV11" s="729"/>
      <c r="AW11" s="728"/>
      <c r="AX11" s="729"/>
      <c r="AY11" s="733"/>
      <c r="AZ11" s="733"/>
      <c r="BA11" s="733"/>
      <c r="BB11" s="733"/>
      <c r="BC11" s="733"/>
      <c r="BD11" s="733"/>
    </row>
    <row r="12" spans="2:57" ht="20.25" customHeight="1" thickBot="1" x14ac:dyDescent="0.25">
      <c r="B12" s="705"/>
      <c r="C12" s="710"/>
      <c r="D12" s="711"/>
      <c r="E12" s="714"/>
      <c r="F12" s="711"/>
      <c r="G12" s="714"/>
      <c r="H12" s="710"/>
      <c r="I12" s="710"/>
      <c r="J12" s="710"/>
      <c r="K12" s="711"/>
      <c r="L12" s="714"/>
      <c r="M12" s="710"/>
      <c r="N12" s="710"/>
      <c r="O12" s="717"/>
      <c r="P12" s="174" t="str">
        <f>IF(P11=1,"日",IF(P11=2,"月",IF(P11=3,"火",IF(P11=4,"水",IF(P11=5,"木",IF(P11=6,"金","土"))))))</f>
        <v>月</v>
      </c>
      <c r="Q12" s="175" t="str">
        <f t="shared" ref="Q12:AQ12" si="0">IF(Q11=1,"日",IF(Q11=2,"月",IF(Q11=3,"火",IF(Q11=4,"水",IF(Q11=5,"木",IF(Q11=6,"金","土"))))))</f>
        <v>火</v>
      </c>
      <c r="R12" s="175" t="str">
        <f t="shared" si="0"/>
        <v>水</v>
      </c>
      <c r="S12" s="175" t="str">
        <f t="shared" si="0"/>
        <v>木</v>
      </c>
      <c r="T12" s="175" t="str">
        <f t="shared" si="0"/>
        <v>金</v>
      </c>
      <c r="U12" s="175" t="str">
        <f t="shared" si="0"/>
        <v>土</v>
      </c>
      <c r="V12" s="176" t="str">
        <f t="shared" si="0"/>
        <v>日</v>
      </c>
      <c r="W12" s="174" t="str">
        <f t="shared" si="0"/>
        <v>月</v>
      </c>
      <c r="X12" s="175" t="str">
        <f t="shared" si="0"/>
        <v>火</v>
      </c>
      <c r="Y12" s="175" t="str">
        <f t="shared" si="0"/>
        <v>水</v>
      </c>
      <c r="Z12" s="175" t="str">
        <f t="shared" si="0"/>
        <v>木</v>
      </c>
      <c r="AA12" s="175" t="str">
        <f t="shared" si="0"/>
        <v>金</v>
      </c>
      <c r="AB12" s="175" t="str">
        <f t="shared" si="0"/>
        <v>土</v>
      </c>
      <c r="AC12" s="176" t="str">
        <f t="shared" si="0"/>
        <v>日</v>
      </c>
      <c r="AD12" s="174" t="str">
        <f t="shared" si="0"/>
        <v>月</v>
      </c>
      <c r="AE12" s="175" t="str">
        <f t="shared" si="0"/>
        <v>火</v>
      </c>
      <c r="AF12" s="175" t="str">
        <f t="shared" si="0"/>
        <v>水</v>
      </c>
      <c r="AG12" s="175" t="str">
        <f t="shared" si="0"/>
        <v>木</v>
      </c>
      <c r="AH12" s="175" t="str">
        <f t="shared" si="0"/>
        <v>金</v>
      </c>
      <c r="AI12" s="175" t="str">
        <f t="shared" si="0"/>
        <v>土</v>
      </c>
      <c r="AJ12" s="176" t="str">
        <f t="shared" si="0"/>
        <v>日</v>
      </c>
      <c r="AK12" s="174" t="str">
        <f t="shared" si="0"/>
        <v>月</v>
      </c>
      <c r="AL12" s="175" t="str">
        <f t="shared" si="0"/>
        <v>火</v>
      </c>
      <c r="AM12" s="175" t="str">
        <f t="shared" si="0"/>
        <v>水</v>
      </c>
      <c r="AN12" s="175" t="str">
        <f t="shared" si="0"/>
        <v>木</v>
      </c>
      <c r="AO12" s="175" t="str">
        <f t="shared" si="0"/>
        <v>金</v>
      </c>
      <c r="AP12" s="175" t="str">
        <f t="shared" si="0"/>
        <v>土</v>
      </c>
      <c r="AQ12" s="176" t="str">
        <f t="shared" si="0"/>
        <v>日</v>
      </c>
      <c r="AR12" s="175" t="str">
        <f>IF(AR11=1,"日",IF(AR11=2,"月",IF(AR11=3,"火",IF(AR11=4,"水",IF(AR11=5,"木",IF(AR11=6,"金",IF(AR11=0,"","土")))))))</f>
        <v/>
      </c>
      <c r="AS12" s="175" t="str">
        <f>IF(AS11=1,"日",IF(AS11=2,"月",IF(AS11=3,"火",IF(AS11=4,"水",IF(AS11=5,"木",IF(AS11=6,"金",IF(AS11=0,"","土")))))))</f>
        <v/>
      </c>
      <c r="AT12" s="175" t="str">
        <f>IF(AT11=1,"日",IF(AT11=2,"月",IF(AT11=3,"火",IF(AT11=4,"水",IF(AT11=5,"木",IF(AT11=6,"金",IF(AT11=0,"","土")))))))</f>
        <v/>
      </c>
      <c r="AU12" s="730"/>
      <c r="AV12" s="731"/>
      <c r="AW12" s="730"/>
      <c r="AX12" s="731"/>
      <c r="AY12" s="732"/>
      <c r="AZ12" s="732"/>
      <c r="BA12" s="732"/>
      <c r="BB12" s="732"/>
      <c r="BC12" s="732"/>
      <c r="BD12" s="732"/>
    </row>
    <row r="13" spans="2:57" ht="39.950000000000003" customHeight="1" x14ac:dyDescent="0.2">
      <c r="B13" s="177">
        <v>1</v>
      </c>
      <c r="C13" s="689"/>
      <c r="D13" s="690"/>
      <c r="E13" s="691"/>
      <c r="F13" s="692"/>
      <c r="G13" s="693"/>
      <c r="H13" s="694"/>
      <c r="I13" s="694"/>
      <c r="J13" s="694"/>
      <c r="K13" s="695"/>
      <c r="L13" s="696"/>
      <c r="M13" s="697"/>
      <c r="N13" s="697"/>
      <c r="O13" s="698"/>
      <c r="P13" s="178"/>
      <c r="Q13" s="179"/>
      <c r="R13" s="179"/>
      <c r="S13" s="179"/>
      <c r="T13" s="179"/>
      <c r="U13" s="179"/>
      <c r="V13" s="180"/>
      <c r="W13" s="178"/>
      <c r="X13" s="179"/>
      <c r="Y13" s="179"/>
      <c r="Z13" s="179"/>
      <c r="AA13" s="179"/>
      <c r="AB13" s="179"/>
      <c r="AC13" s="180"/>
      <c r="AD13" s="178"/>
      <c r="AE13" s="179"/>
      <c r="AF13" s="179"/>
      <c r="AG13" s="179"/>
      <c r="AH13" s="179"/>
      <c r="AI13" s="179"/>
      <c r="AJ13" s="180"/>
      <c r="AK13" s="178"/>
      <c r="AL13" s="179"/>
      <c r="AM13" s="179"/>
      <c r="AN13" s="179"/>
      <c r="AO13" s="179"/>
      <c r="AP13" s="179"/>
      <c r="AQ13" s="180"/>
      <c r="AR13" s="178"/>
      <c r="AS13" s="179"/>
      <c r="AT13" s="180"/>
      <c r="AU13" s="699">
        <f>IF($AZ$3="４週",SUM(P13:AQ13),IF($AZ$3="暦月",SUM(P13:AT13),""))</f>
        <v>0</v>
      </c>
      <c r="AV13" s="700"/>
      <c r="AW13" s="701">
        <f t="shared" ref="AW13:AW76" si="1">IF($AZ$3="４週",AU13/4,IF($AZ$3="暦月",AU13/($AZ$6/7),""))</f>
        <v>0</v>
      </c>
      <c r="AX13" s="702"/>
      <c r="AY13" s="686"/>
      <c r="AZ13" s="687"/>
      <c r="BA13" s="687"/>
      <c r="BB13" s="687"/>
      <c r="BC13" s="687"/>
      <c r="BD13" s="688"/>
    </row>
    <row r="14" spans="2:57" ht="39.950000000000003" customHeight="1" x14ac:dyDescent="0.2">
      <c r="B14" s="181">
        <f t="shared" ref="B14:B77" si="2">B13+1</f>
        <v>2</v>
      </c>
      <c r="C14" s="672"/>
      <c r="D14" s="673"/>
      <c r="E14" s="674"/>
      <c r="F14" s="675"/>
      <c r="G14" s="676"/>
      <c r="H14" s="677"/>
      <c r="I14" s="677"/>
      <c r="J14" s="677"/>
      <c r="K14" s="678"/>
      <c r="L14" s="679"/>
      <c r="M14" s="680"/>
      <c r="N14" s="680"/>
      <c r="O14" s="681"/>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182"/>
      <c r="AS14" s="183"/>
      <c r="AT14" s="184"/>
      <c r="AU14" s="682">
        <f>IF($AZ$3="４週",SUM(P14:AQ14),IF($AZ$3="暦月",SUM(P14:AT14),""))</f>
        <v>0</v>
      </c>
      <c r="AV14" s="683"/>
      <c r="AW14" s="684">
        <f t="shared" si="1"/>
        <v>0</v>
      </c>
      <c r="AX14" s="685"/>
      <c r="AY14" s="652"/>
      <c r="AZ14" s="653"/>
      <c r="BA14" s="653"/>
      <c r="BB14" s="653"/>
      <c r="BC14" s="653"/>
      <c r="BD14" s="654"/>
    </row>
    <row r="15" spans="2:57" ht="39.950000000000003" customHeight="1" x14ac:dyDescent="0.2">
      <c r="B15" s="181">
        <f t="shared" si="2"/>
        <v>3</v>
      </c>
      <c r="C15" s="672"/>
      <c r="D15" s="673"/>
      <c r="E15" s="674"/>
      <c r="F15" s="675"/>
      <c r="G15" s="676"/>
      <c r="H15" s="677"/>
      <c r="I15" s="677"/>
      <c r="J15" s="677"/>
      <c r="K15" s="678"/>
      <c r="L15" s="679"/>
      <c r="M15" s="680"/>
      <c r="N15" s="680"/>
      <c r="O15" s="681"/>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4"/>
      <c r="AU15" s="682">
        <f>IF($AZ$3="４週",SUM(P15:AQ15),IF($AZ$3="暦月",SUM(P15:AT15),""))</f>
        <v>0</v>
      </c>
      <c r="AV15" s="683"/>
      <c r="AW15" s="684">
        <f t="shared" si="1"/>
        <v>0</v>
      </c>
      <c r="AX15" s="685"/>
      <c r="AY15" s="652"/>
      <c r="AZ15" s="653"/>
      <c r="BA15" s="653"/>
      <c r="BB15" s="653"/>
      <c r="BC15" s="653"/>
      <c r="BD15" s="654"/>
    </row>
    <row r="16" spans="2:57" ht="39.950000000000003" customHeight="1" x14ac:dyDescent="0.2">
      <c r="B16" s="181">
        <f t="shared" si="2"/>
        <v>4</v>
      </c>
      <c r="C16" s="672"/>
      <c r="D16" s="673"/>
      <c r="E16" s="674"/>
      <c r="F16" s="675"/>
      <c r="G16" s="676"/>
      <c r="H16" s="677"/>
      <c r="I16" s="677"/>
      <c r="J16" s="677"/>
      <c r="K16" s="678"/>
      <c r="L16" s="679"/>
      <c r="M16" s="680"/>
      <c r="N16" s="680"/>
      <c r="O16" s="681"/>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182"/>
      <c r="AS16" s="183"/>
      <c r="AT16" s="184"/>
      <c r="AU16" s="682">
        <f>IF($AZ$3="４週",SUM(P16:AQ16),IF($AZ$3="暦月",SUM(P16:AT16),""))</f>
        <v>0</v>
      </c>
      <c r="AV16" s="683"/>
      <c r="AW16" s="684">
        <f t="shared" si="1"/>
        <v>0</v>
      </c>
      <c r="AX16" s="685"/>
      <c r="AY16" s="652"/>
      <c r="AZ16" s="653"/>
      <c r="BA16" s="653"/>
      <c r="BB16" s="653"/>
      <c r="BC16" s="653"/>
      <c r="BD16" s="654"/>
    </row>
    <row r="17" spans="2:56" ht="39.950000000000003" customHeight="1" x14ac:dyDescent="0.2">
      <c r="B17" s="181">
        <f t="shared" si="2"/>
        <v>5</v>
      </c>
      <c r="C17" s="672"/>
      <c r="D17" s="673"/>
      <c r="E17" s="674"/>
      <c r="F17" s="675"/>
      <c r="G17" s="676"/>
      <c r="H17" s="677"/>
      <c r="I17" s="677"/>
      <c r="J17" s="677"/>
      <c r="K17" s="678"/>
      <c r="L17" s="679"/>
      <c r="M17" s="680"/>
      <c r="N17" s="680"/>
      <c r="O17" s="681"/>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182"/>
      <c r="AS17" s="183"/>
      <c r="AT17" s="184"/>
      <c r="AU17" s="682">
        <f t="shared" ref="AU17:AU112" si="3">IF($AZ$3="４週",SUM(P17:AQ17),IF($AZ$3="暦月",SUM(P17:AT17),""))</f>
        <v>0</v>
      </c>
      <c r="AV17" s="683"/>
      <c r="AW17" s="684">
        <f t="shared" si="1"/>
        <v>0</v>
      </c>
      <c r="AX17" s="685"/>
      <c r="AY17" s="652"/>
      <c r="AZ17" s="653"/>
      <c r="BA17" s="653"/>
      <c r="BB17" s="653"/>
      <c r="BC17" s="653"/>
      <c r="BD17" s="654"/>
    </row>
    <row r="18" spans="2:56" ht="39.950000000000003" customHeight="1" x14ac:dyDescent="0.2">
      <c r="B18" s="181">
        <f t="shared" si="2"/>
        <v>6</v>
      </c>
      <c r="C18" s="672"/>
      <c r="D18" s="673"/>
      <c r="E18" s="674"/>
      <c r="F18" s="675"/>
      <c r="G18" s="676"/>
      <c r="H18" s="677"/>
      <c r="I18" s="677"/>
      <c r="J18" s="677"/>
      <c r="K18" s="678"/>
      <c r="L18" s="679"/>
      <c r="M18" s="680"/>
      <c r="N18" s="680"/>
      <c r="O18" s="681"/>
      <c r="P18" s="182"/>
      <c r="Q18" s="183"/>
      <c r="R18" s="183"/>
      <c r="S18" s="183"/>
      <c r="T18" s="183"/>
      <c r="U18" s="183"/>
      <c r="V18" s="184"/>
      <c r="W18" s="182"/>
      <c r="X18" s="183"/>
      <c r="Y18" s="183"/>
      <c r="Z18" s="183"/>
      <c r="AA18" s="183"/>
      <c r="AB18" s="183"/>
      <c r="AC18" s="184"/>
      <c r="AD18" s="182"/>
      <c r="AE18" s="183"/>
      <c r="AF18" s="183"/>
      <c r="AG18" s="183"/>
      <c r="AH18" s="183"/>
      <c r="AI18" s="183"/>
      <c r="AJ18" s="184"/>
      <c r="AK18" s="182"/>
      <c r="AL18" s="183"/>
      <c r="AM18" s="183"/>
      <c r="AN18" s="183"/>
      <c r="AO18" s="183"/>
      <c r="AP18" s="183"/>
      <c r="AQ18" s="184"/>
      <c r="AR18" s="182"/>
      <c r="AS18" s="183"/>
      <c r="AT18" s="184"/>
      <c r="AU18" s="682">
        <f t="shared" si="3"/>
        <v>0</v>
      </c>
      <c r="AV18" s="683"/>
      <c r="AW18" s="684">
        <f t="shared" si="1"/>
        <v>0</v>
      </c>
      <c r="AX18" s="685"/>
      <c r="AY18" s="652"/>
      <c r="AZ18" s="653"/>
      <c r="BA18" s="653"/>
      <c r="BB18" s="653"/>
      <c r="BC18" s="653"/>
      <c r="BD18" s="654"/>
    </row>
    <row r="19" spans="2:56" ht="39.950000000000003" customHeight="1" x14ac:dyDescent="0.2">
      <c r="B19" s="181">
        <f t="shared" si="2"/>
        <v>7</v>
      </c>
      <c r="C19" s="672"/>
      <c r="D19" s="673"/>
      <c r="E19" s="674"/>
      <c r="F19" s="675"/>
      <c r="G19" s="676"/>
      <c r="H19" s="677"/>
      <c r="I19" s="677"/>
      <c r="J19" s="677"/>
      <c r="K19" s="678"/>
      <c r="L19" s="679"/>
      <c r="M19" s="680"/>
      <c r="N19" s="680"/>
      <c r="O19" s="681"/>
      <c r="P19" s="182"/>
      <c r="Q19" s="183"/>
      <c r="R19" s="183"/>
      <c r="S19" s="183"/>
      <c r="T19" s="183"/>
      <c r="U19" s="183"/>
      <c r="V19" s="184"/>
      <c r="W19" s="182"/>
      <c r="X19" s="183"/>
      <c r="Y19" s="183"/>
      <c r="Z19" s="183"/>
      <c r="AA19" s="183"/>
      <c r="AB19" s="183"/>
      <c r="AC19" s="184"/>
      <c r="AD19" s="182"/>
      <c r="AE19" s="183"/>
      <c r="AF19" s="183"/>
      <c r="AG19" s="183"/>
      <c r="AH19" s="183"/>
      <c r="AI19" s="183"/>
      <c r="AJ19" s="184"/>
      <c r="AK19" s="182"/>
      <c r="AL19" s="183"/>
      <c r="AM19" s="183"/>
      <c r="AN19" s="183"/>
      <c r="AO19" s="183"/>
      <c r="AP19" s="183"/>
      <c r="AQ19" s="184"/>
      <c r="AR19" s="182"/>
      <c r="AS19" s="183"/>
      <c r="AT19" s="184"/>
      <c r="AU19" s="682">
        <f>IF($AZ$3="４週",SUM(P19:AQ19),IF($AZ$3="暦月",SUM(P19:AT19),""))</f>
        <v>0</v>
      </c>
      <c r="AV19" s="683"/>
      <c r="AW19" s="684">
        <f t="shared" si="1"/>
        <v>0</v>
      </c>
      <c r="AX19" s="685"/>
      <c r="AY19" s="652"/>
      <c r="AZ19" s="653"/>
      <c r="BA19" s="653"/>
      <c r="BB19" s="653"/>
      <c r="BC19" s="653"/>
      <c r="BD19" s="654"/>
    </row>
    <row r="20" spans="2:56" ht="39.950000000000003" customHeight="1" x14ac:dyDescent="0.2">
      <c r="B20" s="181">
        <f t="shared" si="2"/>
        <v>8</v>
      </c>
      <c r="C20" s="672"/>
      <c r="D20" s="673"/>
      <c r="E20" s="674"/>
      <c r="F20" s="675"/>
      <c r="G20" s="676"/>
      <c r="H20" s="677"/>
      <c r="I20" s="677"/>
      <c r="J20" s="677"/>
      <c r="K20" s="678"/>
      <c r="L20" s="679"/>
      <c r="M20" s="680"/>
      <c r="N20" s="680"/>
      <c r="O20" s="681"/>
      <c r="P20" s="182"/>
      <c r="Q20" s="183"/>
      <c r="R20" s="183"/>
      <c r="S20" s="183"/>
      <c r="T20" s="183"/>
      <c r="U20" s="183"/>
      <c r="V20" s="184"/>
      <c r="W20" s="182"/>
      <c r="X20" s="183"/>
      <c r="Y20" s="183"/>
      <c r="Z20" s="183"/>
      <c r="AA20" s="183"/>
      <c r="AB20" s="183"/>
      <c r="AC20" s="184"/>
      <c r="AD20" s="182"/>
      <c r="AE20" s="183"/>
      <c r="AF20" s="183"/>
      <c r="AG20" s="183"/>
      <c r="AH20" s="183"/>
      <c r="AI20" s="183"/>
      <c r="AJ20" s="184"/>
      <c r="AK20" s="182"/>
      <c r="AL20" s="183"/>
      <c r="AM20" s="183"/>
      <c r="AN20" s="183"/>
      <c r="AO20" s="183"/>
      <c r="AP20" s="183"/>
      <c r="AQ20" s="184"/>
      <c r="AR20" s="182"/>
      <c r="AS20" s="183"/>
      <c r="AT20" s="184"/>
      <c r="AU20" s="682">
        <f t="shared" si="3"/>
        <v>0</v>
      </c>
      <c r="AV20" s="683"/>
      <c r="AW20" s="684">
        <f t="shared" si="1"/>
        <v>0</v>
      </c>
      <c r="AX20" s="685"/>
      <c r="AY20" s="652"/>
      <c r="AZ20" s="653"/>
      <c r="BA20" s="653"/>
      <c r="BB20" s="653"/>
      <c r="BC20" s="653"/>
      <c r="BD20" s="654"/>
    </row>
    <row r="21" spans="2:56" ht="39.950000000000003" customHeight="1" x14ac:dyDescent="0.2">
      <c r="B21" s="181">
        <f t="shared" si="2"/>
        <v>9</v>
      </c>
      <c r="C21" s="672"/>
      <c r="D21" s="673"/>
      <c r="E21" s="674"/>
      <c r="F21" s="675"/>
      <c r="G21" s="676"/>
      <c r="H21" s="677"/>
      <c r="I21" s="677"/>
      <c r="J21" s="677"/>
      <c r="K21" s="678"/>
      <c r="L21" s="679"/>
      <c r="M21" s="680"/>
      <c r="N21" s="680"/>
      <c r="O21" s="681"/>
      <c r="P21" s="182"/>
      <c r="Q21" s="183"/>
      <c r="R21" s="183"/>
      <c r="S21" s="183"/>
      <c r="T21" s="183"/>
      <c r="U21" s="183"/>
      <c r="V21" s="184"/>
      <c r="W21" s="182"/>
      <c r="X21" s="183"/>
      <c r="Y21" s="183"/>
      <c r="Z21" s="183"/>
      <c r="AA21" s="183"/>
      <c r="AB21" s="183"/>
      <c r="AC21" s="184"/>
      <c r="AD21" s="182"/>
      <c r="AE21" s="183"/>
      <c r="AF21" s="183"/>
      <c r="AG21" s="183"/>
      <c r="AH21" s="183"/>
      <c r="AI21" s="183"/>
      <c r="AJ21" s="184"/>
      <c r="AK21" s="182"/>
      <c r="AL21" s="183"/>
      <c r="AM21" s="183"/>
      <c r="AN21" s="183"/>
      <c r="AO21" s="183"/>
      <c r="AP21" s="183"/>
      <c r="AQ21" s="184"/>
      <c r="AR21" s="182"/>
      <c r="AS21" s="183"/>
      <c r="AT21" s="184"/>
      <c r="AU21" s="682">
        <f t="shared" si="3"/>
        <v>0</v>
      </c>
      <c r="AV21" s="683"/>
      <c r="AW21" s="684">
        <f t="shared" si="1"/>
        <v>0</v>
      </c>
      <c r="AX21" s="685"/>
      <c r="AY21" s="652"/>
      <c r="AZ21" s="653"/>
      <c r="BA21" s="653"/>
      <c r="BB21" s="653"/>
      <c r="BC21" s="653"/>
      <c r="BD21" s="654"/>
    </row>
    <row r="22" spans="2:56" ht="39.950000000000003" customHeight="1" x14ac:dyDescent="0.2">
      <c r="B22" s="181">
        <f t="shared" si="2"/>
        <v>10</v>
      </c>
      <c r="C22" s="672"/>
      <c r="D22" s="673"/>
      <c r="E22" s="674"/>
      <c r="F22" s="675"/>
      <c r="G22" s="676"/>
      <c r="H22" s="677"/>
      <c r="I22" s="677"/>
      <c r="J22" s="677"/>
      <c r="K22" s="678"/>
      <c r="L22" s="679"/>
      <c r="M22" s="680"/>
      <c r="N22" s="680"/>
      <c r="O22" s="681"/>
      <c r="P22" s="182"/>
      <c r="Q22" s="183"/>
      <c r="R22" s="183"/>
      <c r="S22" s="183"/>
      <c r="T22" s="183"/>
      <c r="U22" s="183"/>
      <c r="V22" s="184"/>
      <c r="W22" s="182"/>
      <c r="X22" s="183"/>
      <c r="Y22" s="183"/>
      <c r="Z22" s="183"/>
      <c r="AA22" s="183"/>
      <c r="AB22" s="183"/>
      <c r="AC22" s="184"/>
      <c r="AD22" s="182"/>
      <c r="AE22" s="183"/>
      <c r="AF22" s="183"/>
      <c r="AG22" s="183"/>
      <c r="AH22" s="183"/>
      <c r="AI22" s="183"/>
      <c r="AJ22" s="184"/>
      <c r="AK22" s="182"/>
      <c r="AL22" s="183"/>
      <c r="AM22" s="183"/>
      <c r="AN22" s="183"/>
      <c r="AO22" s="183"/>
      <c r="AP22" s="183"/>
      <c r="AQ22" s="184"/>
      <c r="AR22" s="182"/>
      <c r="AS22" s="183"/>
      <c r="AT22" s="184"/>
      <c r="AU22" s="682">
        <f t="shared" si="3"/>
        <v>0</v>
      </c>
      <c r="AV22" s="683"/>
      <c r="AW22" s="684">
        <f t="shared" si="1"/>
        <v>0</v>
      </c>
      <c r="AX22" s="685"/>
      <c r="AY22" s="652"/>
      <c r="AZ22" s="653"/>
      <c r="BA22" s="653"/>
      <c r="BB22" s="653"/>
      <c r="BC22" s="653"/>
      <c r="BD22" s="654"/>
    </row>
    <row r="23" spans="2:56" ht="39.950000000000003" customHeight="1" x14ac:dyDescent="0.2">
      <c r="B23" s="181">
        <f t="shared" si="2"/>
        <v>11</v>
      </c>
      <c r="C23" s="672"/>
      <c r="D23" s="673"/>
      <c r="E23" s="674"/>
      <c r="F23" s="675"/>
      <c r="G23" s="676"/>
      <c r="H23" s="677"/>
      <c r="I23" s="677"/>
      <c r="J23" s="677"/>
      <c r="K23" s="678"/>
      <c r="L23" s="679"/>
      <c r="M23" s="680"/>
      <c r="N23" s="680"/>
      <c r="O23" s="681"/>
      <c r="P23" s="182"/>
      <c r="Q23" s="183"/>
      <c r="R23" s="183"/>
      <c r="S23" s="183"/>
      <c r="T23" s="183"/>
      <c r="U23" s="183"/>
      <c r="V23" s="184"/>
      <c r="W23" s="182"/>
      <c r="X23" s="183"/>
      <c r="Y23" s="183"/>
      <c r="Z23" s="183"/>
      <c r="AA23" s="183"/>
      <c r="AB23" s="183"/>
      <c r="AC23" s="184"/>
      <c r="AD23" s="182"/>
      <c r="AE23" s="183"/>
      <c r="AF23" s="183"/>
      <c r="AG23" s="183"/>
      <c r="AH23" s="183"/>
      <c r="AI23" s="183"/>
      <c r="AJ23" s="184"/>
      <c r="AK23" s="182"/>
      <c r="AL23" s="183"/>
      <c r="AM23" s="183"/>
      <c r="AN23" s="183"/>
      <c r="AO23" s="183"/>
      <c r="AP23" s="183"/>
      <c r="AQ23" s="184"/>
      <c r="AR23" s="182"/>
      <c r="AS23" s="183"/>
      <c r="AT23" s="184"/>
      <c r="AU23" s="682">
        <f t="shared" si="3"/>
        <v>0</v>
      </c>
      <c r="AV23" s="683"/>
      <c r="AW23" s="684">
        <f t="shared" si="1"/>
        <v>0</v>
      </c>
      <c r="AX23" s="685"/>
      <c r="AY23" s="652"/>
      <c r="AZ23" s="653"/>
      <c r="BA23" s="653"/>
      <c r="BB23" s="653"/>
      <c r="BC23" s="653"/>
      <c r="BD23" s="654"/>
    </row>
    <row r="24" spans="2:56" ht="39.950000000000003" customHeight="1" x14ac:dyDescent="0.2">
      <c r="B24" s="181">
        <f t="shared" si="2"/>
        <v>12</v>
      </c>
      <c r="C24" s="672"/>
      <c r="D24" s="673"/>
      <c r="E24" s="674"/>
      <c r="F24" s="675"/>
      <c r="G24" s="676"/>
      <c r="H24" s="677"/>
      <c r="I24" s="677"/>
      <c r="J24" s="677"/>
      <c r="K24" s="678"/>
      <c r="L24" s="679"/>
      <c r="M24" s="680"/>
      <c r="N24" s="680"/>
      <c r="O24" s="681"/>
      <c r="P24" s="182"/>
      <c r="Q24" s="183"/>
      <c r="R24" s="183"/>
      <c r="S24" s="183"/>
      <c r="T24" s="183"/>
      <c r="U24" s="183"/>
      <c r="V24" s="184"/>
      <c r="W24" s="182"/>
      <c r="X24" s="183"/>
      <c r="Y24" s="183"/>
      <c r="Z24" s="183"/>
      <c r="AA24" s="183"/>
      <c r="AB24" s="183"/>
      <c r="AC24" s="184"/>
      <c r="AD24" s="182"/>
      <c r="AE24" s="183"/>
      <c r="AF24" s="183"/>
      <c r="AG24" s="183"/>
      <c r="AH24" s="183"/>
      <c r="AI24" s="183"/>
      <c r="AJ24" s="184"/>
      <c r="AK24" s="182"/>
      <c r="AL24" s="183"/>
      <c r="AM24" s="183"/>
      <c r="AN24" s="183"/>
      <c r="AO24" s="183"/>
      <c r="AP24" s="183"/>
      <c r="AQ24" s="184"/>
      <c r="AR24" s="182"/>
      <c r="AS24" s="183"/>
      <c r="AT24" s="184"/>
      <c r="AU24" s="682">
        <f t="shared" si="3"/>
        <v>0</v>
      </c>
      <c r="AV24" s="683"/>
      <c r="AW24" s="684">
        <f t="shared" si="1"/>
        <v>0</v>
      </c>
      <c r="AX24" s="685"/>
      <c r="AY24" s="652"/>
      <c r="AZ24" s="653"/>
      <c r="BA24" s="653"/>
      <c r="BB24" s="653"/>
      <c r="BC24" s="653"/>
      <c r="BD24" s="654"/>
    </row>
    <row r="25" spans="2:56" ht="39.950000000000003" customHeight="1" x14ac:dyDescent="0.2">
      <c r="B25" s="181">
        <f t="shared" si="2"/>
        <v>13</v>
      </c>
      <c r="C25" s="672"/>
      <c r="D25" s="673"/>
      <c r="E25" s="674"/>
      <c r="F25" s="675"/>
      <c r="G25" s="676"/>
      <c r="H25" s="677"/>
      <c r="I25" s="677"/>
      <c r="J25" s="677"/>
      <c r="K25" s="678"/>
      <c r="L25" s="679"/>
      <c r="M25" s="680"/>
      <c r="N25" s="680"/>
      <c r="O25" s="681"/>
      <c r="P25" s="182"/>
      <c r="Q25" s="183"/>
      <c r="R25" s="183"/>
      <c r="S25" s="183"/>
      <c r="T25" s="183"/>
      <c r="U25" s="183"/>
      <c r="V25" s="184"/>
      <c r="W25" s="182"/>
      <c r="X25" s="183"/>
      <c r="Y25" s="183"/>
      <c r="Z25" s="183"/>
      <c r="AA25" s="183"/>
      <c r="AB25" s="183"/>
      <c r="AC25" s="184"/>
      <c r="AD25" s="182"/>
      <c r="AE25" s="183"/>
      <c r="AF25" s="183"/>
      <c r="AG25" s="183"/>
      <c r="AH25" s="183"/>
      <c r="AI25" s="183"/>
      <c r="AJ25" s="184"/>
      <c r="AK25" s="182"/>
      <c r="AL25" s="183"/>
      <c r="AM25" s="183"/>
      <c r="AN25" s="183"/>
      <c r="AO25" s="183"/>
      <c r="AP25" s="183"/>
      <c r="AQ25" s="184"/>
      <c r="AR25" s="182"/>
      <c r="AS25" s="183"/>
      <c r="AT25" s="184"/>
      <c r="AU25" s="682">
        <f t="shared" si="3"/>
        <v>0</v>
      </c>
      <c r="AV25" s="683"/>
      <c r="AW25" s="684">
        <f t="shared" si="1"/>
        <v>0</v>
      </c>
      <c r="AX25" s="685"/>
      <c r="AY25" s="652"/>
      <c r="AZ25" s="653"/>
      <c r="BA25" s="653"/>
      <c r="BB25" s="653"/>
      <c r="BC25" s="653"/>
      <c r="BD25" s="654"/>
    </row>
    <row r="26" spans="2:56" ht="39.950000000000003" customHeight="1" x14ac:dyDescent="0.2">
      <c r="B26" s="181">
        <f t="shared" si="2"/>
        <v>14</v>
      </c>
      <c r="C26" s="672"/>
      <c r="D26" s="673"/>
      <c r="E26" s="674"/>
      <c r="F26" s="675"/>
      <c r="G26" s="676"/>
      <c r="H26" s="677"/>
      <c r="I26" s="677"/>
      <c r="J26" s="677"/>
      <c r="K26" s="678"/>
      <c r="L26" s="679"/>
      <c r="M26" s="680"/>
      <c r="N26" s="680"/>
      <c r="O26" s="681"/>
      <c r="P26" s="182"/>
      <c r="Q26" s="183"/>
      <c r="R26" s="183"/>
      <c r="S26" s="183"/>
      <c r="T26" s="183"/>
      <c r="U26" s="183"/>
      <c r="V26" s="184"/>
      <c r="W26" s="182"/>
      <c r="X26" s="183"/>
      <c r="Y26" s="183"/>
      <c r="Z26" s="183"/>
      <c r="AA26" s="183"/>
      <c r="AB26" s="183"/>
      <c r="AC26" s="184"/>
      <c r="AD26" s="182"/>
      <c r="AE26" s="183"/>
      <c r="AF26" s="183"/>
      <c r="AG26" s="183"/>
      <c r="AH26" s="183"/>
      <c r="AI26" s="183"/>
      <c r="AJ26" s="184"/>
      <c r="AK26" s="182"/>
      <c r="AL26" s="183"/>
      <c r="AM26" s="183"/>
      <c r="AN26" s="183"/>
      <c r="AO26" s="183"/>
      <c r="AP26" s="183"/>
      <c r="AQ26" s="184"/>
      <c r="AR26" s="182"/>
      <c r="AS26" s="183"/>
      <c r="AT26" s="184"/>
      <c r="AU26" s="682">
        <f t="shared" si="3"/>
        <v>0</v>
      </c>
      <c r="AV26" s="683"/>
      <c r="AW26" s="684">
        <f t="shared" si="1"/>
        <v>0</v>
      </c>
      <c r="AX26" s="685"/>
      <c r="AY26" s="652"/>
      <c r="AZ26" s="653"/>
      <c r="BA26" s="653"/>
      <c r="BB26" s="653"/>
      <c r="BC26" s="653"/>
      <c r="BD26" s="654"/>
    </row>
    <row r="27" spans="2:56" ht="39.950000000000003" customHeight="1" x14ac:dyDescent="0.2">
      <c r="B27" s="181">
        <f t="shared" si="2"/>
        <v>15</v>
      </c>
      <c r="C27" s="672"/>
      <c r="D27" s="673"/>
      <c r="E27" s="674"/>
      <c r="F27" s="675"/>
      <c r="G27" s="676"/>
      <c r="H27" s="677"/>
      <c r="I27" s="677"/>
      <c r="J27" s="677"/>
      <c r="K27" s="678"/>
      <c r="L27" s="679"/>
      <c r="M27" s="680"/>
      <c r="N27" s="680"/>
      <c r="O27" s="681"/>
      <c r="P27" s="182"/>
      <c r="Q27" s="183"/>
      <c r="R27" s="183"/>
      <c r="S27" s="183"/>
      <c r="T27" s="183"/>
      <c r="U27" s="183"/>
      <c r="V27" s="184"/>
      <c r="W27" s="182"/>
      <c r="X27" s="183"/>
      <c r="Y27" s="183"/>
      <c r="Z27" s="183"/>
      <c r="AA27" s="183"/>
      <c r="AB27" s="183"/>
      <c r="AC27" s="184"/>
      <c r="AD27" s="182"/>
      <c r="AE27" s="183"/>
      <c r="AF27" s="183"/>
      <c r="AG27" s="183"/>
      <c r="AH27" s="183"/>
      <c r="AI27" s="183"/>
      <c r="AJ27" s="184"/>
      <c r="AK27" s="182"/>
      <c r="AL27" s="183"/>
      <c r="AM27" s="183"/>
      <c r="AN27" s="183"/>
      <c r="AO27" s="183"/>
      <c r="AP27" s="183"/>
      <c r="AQ27" s="184"/>
      <c r="AR27" s="182"/>
      <c r="AS27" s="183"/>
      <c r="AT27" s="184"/>
      <c r="AU27" s="682">
        <f t="shared" si="3"/>
        <v>0</v>
      </c>
      <c r="AV27" s="683"/>
      <c r="AW27" s="684">
        <f t="shared" si="1"/>
        <v>0</v>
      </c>
      <c r="AX27" s="685"/>
      <c r="AY27" s="652"/>
      <c r="AZ27" s="653"/>
      <c r="BA27" s="653"/>
      <c r="BB27" s="653"/>
      <c r="BC27" s="653"/>
      <c r="BD27" s="654"/>
    </row>
    <row r="28" spans="2:56" ht="39.950000000000003" customHeight="1" x14ac:dyDescent="0.2">
      <c r="B28" s="181">
        <f t="shared" si="2"/>
        <v>16</v>
      </c>
      <c r="C28" s="672"/>
      <c r="D28" s="673"/>
      <c r="E28" s="674"/>
      <c r="F28" s="675"/>
      <c r="G28" s="676"/>
      <c r="H28" s="677"/>
      <c r="I28" s="677"/>
      <c r="J28" s="677"/>
      <c r="K28" s="678"/>
      <c r="L28" s="679"/>
      <c r="M28" s="680"/>
      <c r="N28" s="680"/>
      <c r="O28" s="681"/>
      <c r="P28" s="182"/>
      <c r="Q28" s="183"/>
      <c r="R28" s="183"/>
      <c r="S28" s="183"/>
      <c r="T28" s="183"/>
      <c r="U28" s="183"/>
      <c r="V28" s="184"/>
      <c r="W28" s="182"/>
      <c r="X28" s="183"/>
      <c r="Y28" s="183"/>
      <c r="Z28" s="183"/>
      <c r="AA28" s="183"/>
      <c r="AB28" s="183"/>
      <c r="AC28" s="184"/>
      <c r="AD28" s="182"/>
      <c r="AE28" s="183"/>
      <c r="AF28" s="183"/>
      <c r="AG28" s="183"/>
      <c r="AH28" s="183"/>
      <c r="AI28" s="183"/>
      <c r="AJ28" s="184"/>
      <c r="AK28" s="182"/>
      <c r="AL28" s="183"/>
      <c r="AM28" s="183"/>
      <c r="AN28" s="183"/>
      <c r="AO28" s="183"/>
      <c r="AP28" s="183"/>
      <c r="AQ28" s="184"/>
      <c r="AR28" s="182"/>
      <c r="AS28" s="183"/>
      <c r="AT28" s="184"/>
      <c r="AU28" s="682">
        <f t="shared" si="3"/>
        <v>0</v>
      </c>
      <c r="AV28" s="683"/>
      <c r="AW28" s="684">
        <f t="shared" si="1"/>
        <v>0</v>
      </c>
      <c r="AX28" s="685"/>
      <c r="AY28" s="652"/>
      <c r="AZ28" s="653"/>
      <c r="BA28" s="653"/>
      <c r="BB28" s="653"/>
      <c r="BC28" s="653"/>
      <c r="BD28" s="654"/>
    </row>
    <row r="29" spans="2:56" ht="39.950000000000003" customHeight="1" x14ac:dyDescent="0.2">
      <c r="B29" s="181">
        <f t="shared" si="2"/>
        <v>17</v>
      </c>
      <c r="C29" s="672"/>
      <c r="D29" s="673"/>
      <c r="E29" s="674"/>
      <c r="F29" s="675"/>
      <c r="G29" s="676"/>
      <c r="H29" s="677"/>
      <c r="I29" s="677"/>
      <c r="J29" s="677"/>
      <c r="K29" s="678"/>
      <c r="L29" s="679"/>
      <c r="M29" s="680"/>
      <c r="N29" s="680"/>
      <c r="O29" s="681"/>
      <c r="P29" s="182"/>
      <c r="Q29" s="183"/>
      <c r="R29" s="183"/>
      <c r="S29" s="183"/>
      <c r="T29" s="183"/>
      <c r="U29" s="183"/>
      <c r="V29" s="184"/>
      <c r="W29" s="182"/>
      <c r="X29" s="183"/>
      <c r="Y29" s="183"/>
      <c r="Z29" s="183"/>
      <c r="AA29" s="183"/>
      <c r="AB29" s="183"/>
      <c r="AC29" s="184"/>
      <c r="AD29" s="182"/>
      <c r="AE29" s="183"/>
      <c r="AF29" s="183"/>
      <c r="AG29" s="183"/>
      <c r="AH29" s="183"/>
      <c r="AI29" s="183"/>
      <c r="AJ29" s="184"/>
      <c r="AK29" s="182"/>
      <c r="AL29" s="183"/>
      <c r="AM29" s="183"/>
      <c r="AN29" s="183"/>
      <c r="AO29" s="183"/>
      <c r="AP29" s="183"/>
      <c r="AQ29" s="184"/>
      <c r="AR29" s="182"/>
      <c r="AS29" s="183"/>
      <c r="AT29" s="184"/>
      <c r="AU29" s="682">
        <f t="shared" si="3"/>
        <v>0</v>
      </c>
      <c r="AV29" s="683"/>
      <c r="AW29" s="684">
        <f t="shared" si="1"/>
        <v>0</v>
      </c>
      <c r="AX29" s="685"/>
      <c r="AY29" s="652"/>
      <c r="AZ29" s="653"/>
      <c r="BA29" s="653"/>
      <c r="BB29" s="653"/>
      <c r="BC29" s="653"/>
      <c r="BD29" s="654"/>
    </row>
    <row r="30" spans="2:56" ht="39.950000000000003" customHeight="1" x14ac:dyDescent="0.2">
      <c r="B30" s="181">
        <f t="shared" si="2"/>
        <v>18</v>
      </c>
      <c r="C30" s="672"/>
      <c r="D30" s="673"/>
      <c r="E30" s="674"/>
      <c r="F30" s="675"/>
      <c r="G30" s="676"/>
      <c r="H30" s="677"/>
      <c r="I30" s="677"/>
      <c r="J30" s="677"/>
      <c r="K30" s="678"/>
      <c r="L30" s="679"/>
      <c r="M30" s="680"/>
      <c r="N30" s="680"/>
      <c r="O30" s="681"/>
      <c r="P30" s="182"/>
      <c r="Q30" s="183"/>
      <c r="R30" s="183"/>
      <c r="S30" s="183"/>
      <c r="T30" s="183"/>
      <c r="U30" s="183"/>
      <c r="V30" s="184"/>
      <c r="W30" s="182"/>
      <c r="X30" s="183"/>
      <c r="Y30" s="183"/>
      <c r="Z30" s="183"/>
      <c r="AA30" s="183"/>
      <c r="AB30" s="183"/>
      <c r="AC30" s="184"/>
      <c r="AD30" s="182"/>
      <c r="AE30" s="183"/>
      <c r="AF30" s="183"/>
      <c r="AG30" s="183"/>
      <c r="AH30" s="183"/>
      <c r="AI30" s="183"/>
      <c r="AJ30" s="184"/>
      <c r="AK30" s="182"/>
      <c r="AL30" s="183"/>
      <c r="AM30" s="183"/>
      <c r="AN30" s="183"/>
      <c r="AO30" s="183"/>
      <c r="AP30" s="183"/>
      <c r="AQ30" s="184"/>
      <c r="AR30" s="182"/>
      <c r="AS30" s="183"/>
      <c r="AT30" s="184"/>
      <c r="AU30" s="682">
        <f t="shared" si="3"/>
        <v>0</v>
      </c>
      <c r="AV30" s="683"/>
      <c r="AW30" s="684">
        <f t="shared" si="1"/>
        <v>0</v>
      </c>
      <c r="AX30" s="685"/>
      <c r="AY30" s="652"/>
      <c r="AZ30" s="653"/>
      <c r="BA30" s="653"/>
      <c r="BB30" s="653"/>
      <c r="BC30" s="653"/>
      <c r="BD30" s="654"/>
    </row>
    <row r="31" spans="2:56" ht="39.950000000000003" customHeight="1" x14ac:dyDescent="0.2">
      <c r="B31" s="181">
        <f t="shared" si="2"/>
        <v>19</v>
      </c>
      <c r="C31" s="672"/>
      <c r="D31" s="673"/>
      <c r="E31" s="674"/>
      <c r="F31" s="675"/>
      <c r="G31" s="676"/>
      <c r="H31" s="677"/>
      <c r="I31" s="677"/>
      <c r="J31" s="677"/>
      <c r="K31" s="678"/>
      <c r="L31" s="679"/>
      <c r="M31" s="680"/>
      <c r="N31" s="680"/>
      <c r="O31" s="681"/>
      <c r="P31" s="182"/>
      <c r="Q31" s="183"/>
      <c r="R31" s="183"/>
      <c r="S31" s="183"/>
      <c r="T31" s="183"/>
      <c r="U31" s="183"/>
      <c r="V31" s="184"/>
      <c r="W31" s="182"/>
      <c r="X31" s="183"/>
      <c r="Y31" s="183"/>
      <c r="Z31" s="183"/>
      <c r="AA31" s="183"/>
      <c r="AB31" s="183"/>
      <c r="AC31" s="184"/>
      <c r="AD31" s="182"/>
      <c r="AE31" s="183"/>
      <c r="AF31" s="183"/>
      <c r="AG31" s="183"/>
      <c r="AH31" s="183"/>
      <c r="AI31" s="183"/>
      <c r="AJ31" s="184"/>
      <c r="AK31" s="182"/>
      <c r="AL31" s="183"/>
      <c r="AM31" s="183"/>
      <c r="AN31" s="183"/>
      <c r="AO31" s="183"/>
      <c r="AP31" s="183"/>
      <c r="AQ31" s="184"/>
      <c r="AR31" s="182"/>
      <c r="AS31" s="183"/>
      <c r="AT31" s="184"/>
      <c r="AU31" s="682">
        <f t="shared" si="3"/>
        <v>0</v>
      </c>
      <c r="AV31" s="683"/>
      <c r="AW31" s="684">
        <f t="shared" si="1"/>
        <v>0</v>
      </c>
      <c r="AX31" s="685"/>
      <c r="AY31" s="652"/>
      <c r="AZ31" s="653"/>
      <c r="BA31" s="653"/>
      <c r="BB31" s="653"/>
      <c r="BC31" s="653"/>
      <c r="BD31" s="654"/>
    </row>
    <row r="32" spans="2:56" ht="39.950000000000003" customHeight="1" x14ac:dyDescent="0.2">
      <c r="B32" s="181">
        <f t="shared" si="2"/>
        <v>20</v>
      </c>
      <c r="C32" s="672"/>
      <c r="D32" s="673"/>
      <c r="E32" s="674"/>
      <c r="F32" s="675"/>
      <c r="G32" s="676"/>
      <c r="H32" s="677"/>
      <c r="I32" s="677"/>
      <c r="J32" s="677"/>
      <c r="K32" s="678"/>
      <c r="L32" s="679"/>
      <c r="M32" s="680"/>
      <c r="N32" s="680"/>
      <c r="O32" s="681"/>
      <c r="P32" s="182"/>
      <c r="Q32" s="183"/>
      <c r="R32" s="183"/>
      <c r="S32" s="183"/>
      <c r="T32" s="183"/>
      <c r="U32" s="183"/>
      <c r="V32" s="184"/>
      <c r="W32" s="182"/>
      <c r="X32" s="183"/>
      <c r="Y32" s="183"/>
      <c r="Z32" s="183"/>
      <c r="AA32" s="183"/>
      <c r="AB32" s="183"/>
      <c r="AC32" s="184"/>
      <c r="AD32" s="182"/>
      <c r="AE32" s="183"/>
      <c r="AF32" s="183"/>
      <c r="AG32" s="183"/>
      <c r="AH32" s="183"/>
      <c r="AI32" s="183"/>
      <c r="AJ32" s="184"/>
      <c r="AK32" s="182"/>
      <c r="AL32" s="183"/>
      <c r="AM32" s="183"/>
      <c r="AN32" s="183"/>
      <c r="AO32" s="183"/>
      <c r="AP32" s="183"/>
      <c r="AQ32" s="184"/>
      <c r="AR32" s="182"/>
      <c r="AS32" s="183"/>
      <c r="AT32" s="184"/>
      <c r="AU32" s="682">
        <f t="shared" si="3"/>
        <v>0</v>
      </c>
      <c r="AV32" s="683"/>
      <c r="AW32" s="684">
        <f t="shared" si="1"/>
        <v>0</v>
      </c>
      <c r="AX32" s="685"/>
      <c r="AY32" s="652"/>
      <c r="AZ32" s="653"/>
      <c r="BA32" s="653"/>
      <c r="BB32" s="653"/>
      <c r="BC32" s="653"/>
      <c r="BD32" s="654"/>
    </row>
    <row r="33" spans="2:56" ht="39.950000000000003" customHeight="1" x14ac:dyDescent="0.2">
      <c r="B33" s="181">
        <f t="shared" si="2"/>
        <v>21</v>
      </c>
      <c r="C33" s="672"/>
      <c r="D33" s="673"/>
      <c r="E33" s="674"/>
      <c r="F33" s="675"/>
      <c r="G33" s="676"/>
      <c r="H33" s="677"/>
      <c r="I33" s="677"/>
      <c r="J33" s="677"/>
      <c r="K33" s="678"/>
      <c r="L33" s="679"/>
      <c r="M33" s="680"/>
      <c r="N33" s="680"/>
      <c r="O33" s="681"/>
      <c r="P33" s="182"/>
      <c r="Q33" s="183"/>
      <c r="R33" s="183"/>
      <c r="S33" s="183"/>
      <c r="T33" s="183"/>
      <c r="U33" s="183"/>
      <c r="V33" s="184"/>
      <c r="W33" s="182"/>
      <c r="X33" s="183"/>
      <c r="Y33" s="183"/>
      <c r="Z33" s="183"/>
      <c r="AA33" s="183"/>
      <c r="AB33" s="183"/>
      <c r="AC33" s="184"/>
      <c r="AD33" s="182"/>
      <c r="AE33" s="183"/>
      <c r="AF33" s="183"/>
      <c r="AG33" s="183"/>
      <c r="AH33" s="183"/>
      <c r="AI33" s="183"/>
      <c r="AJ33" s="184"/>
      <c r="AK33" s="182"/>
      <c r="AL33" s="183"/>
      <c r="AM33" s="183"/>
      <c r="AN33" s="183"/>
      <c r="AO33" s="183"/>
      <c r="AP33" s="183"/>
      <c r="AQ33" s="184"/>
      <c r="AR33" s="182"/>
      <c r="AS33" s="183"/>
      <c r="AT33" s="184"/>
      <c r="AU33" s="682">
        <f t="shared" si="3"/>
        <v>0</v>
      </c>
      <c r="AV33" s="683"/>
      <c r="AW33" s="684">
        <f t="shared" si="1"/>
        <v>0</v>
      </c>
      <c r="AX33" s="685"/>
      <c r="AY33" s="652"/>
      <c r="AZ33" s="653"/>
      <c r="BA33" s="653"/>
      <c r="BB33" s="653"/>
      <c r="BC33" s="653"/>
      <c r="BD33" s="654"/>
    </row>
    <row r="34" spans="2:56" ht="39.950000000000003" customHeight="1" x14ac:dyDescent="0.2">
      <c r="B34" s="181">
        <f t="shared" si="2"/>
        <v>22</v>
      </c>
      <c r="C34" s="672"/>
      <c r="D34" s="673"/>
      <c r="E34" s="674"/>
      <c r="F34" s="675"/>
      <c r="G34" s="676"/>
      <c r="H34" s="677"/>
      <c r="I34" s="677"/>
      <c r="J34" s="677"/>
      <c r="K34" s="678"/>
      <c r="L34" s="679"/>
      <c r="M34" s="680"/>
      <c r="N34" s="680"/>
      <c r="O34" s="681"/>
      <c r="P34" s="182"/>
      <c r="Q34" s="183"/>
      <c r="R34" s="183"/>
      <c r="S34" s="183"/>
      <c r="T34" s="183"/>
      <c r="U34" s="183"/>
      <c r="V34" s="184"/>
      <c r="W34" s="182"/>
      <c r="X34" s="183"/>
      <c r="Y34" s="183"/>
      <c r="Z34" s="183"/>
      <c r="AA34" s="183"/>
      <c r="AB34" s="183"/>
      <c r="AC34" s="184"/>
      <c r="AD34" s="182"/>
      <c r="AE34" s="183"/>
      <c r="AF34" s="183"/>
      <c r="AG34" s="183"/>
      <c r="AH34" s="183"/>
      <c r="AI34" s="183"/>
      <c r="AJ34" s="184"/>
      <c r="AK34" s="182"/>
      <c r="AL34" s="183"/>
      <c r="AM34" s="183"/>
      <c r="AN34" s="183"/>
      <c r="AO34" s="183"/>
      <c r="AP34" s="183"/>
      <c r="AQ34" s="184"/>
      <c r="AR34" s="182"/>
      <c r="AS34" s="183"/>
      <c r="AT34" s="184"/>
      <c r="AU34" s="682">
        <f t="shared" si="3"/>
        <v>0</v>
      </c>
      <c r="AV34" s="683"/>
      <c r="AW34" s="684">
        <f t="shared" si="1"/>
        <v>0</v>
      </c>
      <c r="AX34" s="685"/>
      <c r="AY34" s="652"/>
      <c r="AZ34" s="653"/>
      <c r="BA34" s="653"/>
      <c r="BB34" s="653"/>
      <c r="BC34" s="653"/>
      <c r="BD34" s="654"/>
    </row>
    <row r="35" spans="2:56" ht="39.950000000000003" customHeight="1" x14ac:dyDescent="0.2">
      <c r="B35" s="181">
        <f t="shared" si="2"/>
        <v>23</v>
      </c>
      <c r="C35" s="672"/>
      <c r="D35" s="673"/>
      <c r="E35" s="674"/>
      <c r="F35" s="675"/>
      <c r="G35" s="676"/>
      <c r="H35" s="677"/>
      <c r="I35" s="677"/>
      <c r="J35" s="677"/>
      <c r="K35" s="678"/>
      <c r="L35" s="679"/>
      <c r="M35" s="680"/>
      <c r="N35" s="680"/>
      <c r="O35" s="681"/>
      <c r="P35" s="182"/>
      <c r="Q35" s="183"/>
      <c r="R35" s="183"/>
      <c r="S35" s="183"/>
      <c r="T35" s="183"/>
      <c r="U35" s="183"/>
      <c r="V35" s="184"/>
      <c r="W35" s="182"/>
      <c r="X35" s="183"/>
      <c r="Y35" s="183"/>
      <c r="Z35" s="183"/>
      <c r="AA35" s="183"/>
      <c r="AB35" s="183"/>
      <c r="AC35" s="184"/>
      <c r="AD35" s="182"/>
      <c r="AE35" s="183"/>
      <c r="AF35" s="183"/>
      <c r="AG35" s="183"/>
      <c r="AH35" s="183"/>
      <c r="AI35" s="183"/>
      <c r="AJ35" s="184"/>
      <c r="AK35" s="182"/>
      <c r="AL35" s="183"/>
      <c r="AM35" s="183"/>
      <c r="AN35" s="183"/>
      <c r="AO35" s="183"/>
      <c r="AP35" s="183"/>
      <c r="AQ35" s="184"/>
      <c r="AR35" s="182"/>
      <c r="AS35" s="183"/>
      <c r="AT35" s="184"/>
      <c r="AU35" s="682">
        <f t="shared" si="3"/>
        <v>0</v>
      </c>
      <c r="AV35" s="683"/>
      <c r="AW35" s="684">
        <f t="shared" si="1"/>
        <v>0</v>
      </c>
      <c r="AX35" s="685"/>
      <c r="AY35" s="652"/>
      <c r="AZ35" s="653"/>
      <c r="BA35" s="653"/>
      <c r="BB35" s="653"/>
      <c r="BC35" s="653"/>
      <c r="BD35" s="654"/>
    </row>
    <row r="36" spans="2:56" ht="39.950000000000003" customHeight="1" x14ac:dyDescent="0.2">
      <c r="B36" s="181">
        <f t="shared" si="2"/>
        <v>24</v>
      </c>
      <c r="C36" s="672"/>
      <c r="D36" s="673"/>
      <c r="E36" s="674"/>
      <c r="F36" s="675"/>
      <c r="G36" s="676"/>
      <c r="H36" s="677"/>
      <c r="I36" s="677"/>
      <c r="J36" s="677"/>
      <c r="K36" s="678"/>
      <c r="L36" s="679"/>
      <c r="M36" s="680"/>
      <c r="N36" s="680"/>
      <c r="O36" s="681"/>
      <c r="P36" s="182"/>
      <c r="Q36" s="183"/>
      <c r="R36" s="183"/>
      <c r="S36" s="183"/>
      <c r="T36" s="183"/>
      <c r="U36" s="183"/>
      <c r="V36" s="184"/>
      <c r="W36" s="182"/>
      <c r="X36" s="183"/>
      <c r="Y36" s="183"/>
      <c r="Z36" s="183"/>
      <c r="AA36" s="183"/>
      <c r="AB36" s="183"/>
      <c r="AC36" s="184"/>
      <c r="AD36" s="182"/>
      <c r="AE36" s="183"/>
      <c r="AF36" s="183"/>
      <c r="AG36" s="183"/>
      <c r="AH36" s="183"/>
      <c r="AI36" s="183"/>
      <c r="AJ36" s="184"/>
      <c r="AK36" s="182"/>
      <c r="AL36" s="183"/>
      <c r="AM36" s="183"/>
      <c r="AN36" s="183"/>
      <c r="AO36" s="183"/>
      <c r="AP36" s="183"/>
      <c r="AQ36" s="184"/>
      <c r="AR36" s="182"/>
      <c r="AS36" s="183"/>
      <c r="AT36" s="184"/>
      <c r="AU36" s="682">
        <f t="shared" si="3"/>
        <v>0</v>
      </c>
      <c r="AV36" s="683"/>
      <c r="AW36" s="684">
        <f t="shared" si="1"/>
        <v>0</v>
      </c>
      <c r="AX36" s="685"/>
      <c r="AY36" s="652"/>
      <c r="AZ36" s="653"/>
      <c r="BA36" s="653"/>
      <c r="BB36" s="653"/>
      <c r="BC36" s="653"/>
      <c r="BD36" s="654"/>
    </row>
    <row r="37" spans="2:56" ht="39.950000000000003" customHeight="1" x14ac:dyDescent="0.2">
      <c r="B37" s="181">
        <f t="shared" si="2"/>
        <v>25</v>
      </c>
      <c r="C37" s="672"/>
      <c r="D37" s="673"/>
      <c r="E37" s="674"/>
      <c r="F37" s="675"/>
      <c r="G37" s="676"/>
      <c r="H37" s="677"/>
      <c r="I37" s="677"/>
      <c r="J37" s="677"/>
      <c r="K37" s="678"/>
      <c r="L37" s="679"/>
      <c r="M37" s="680"/>
      <c r="N37" s="680"/>
      <c r="O37" s="681"/>
      <c r="P37" s="182"/>
      <c r="Q37" s="183"/>
      <c r="R37" s="183"/>
      <c r="S37" s="183"/>
      <c r="T37" s="183"/>
      <c r="U37" s="183"/>
      <c r="V37" s="184"/>
      <c r="W37" s="182"/>
      <c r="X37" s="183"/>
      <c r="Y37" s="183"/>
      <c r="Z37" s="183"/>
      <c r="AA37" s="183"/>
      <c r="AB37" s="183"/>
      <c r="AC37" s="184"/>
      <c r="AD37" s="182"/>
      <c r="AE37" s="183"/>
      <c r="AF37" s="183"/>
      <c r="AG37" s="183"/>
      <c r="AH37" s="183"/>
      <c r="AI37" s="183"/>
      <c r="AJ37" s="184"/>
      <c r="AK37" s="182"/>
      <c r="AL37" s="183"/>
      <c r="AM37" s="183"/>
      <c r="AN37" s="183"/>
      <c r="AO37" s="183"/>
      <c r="AP37" s="183"/>
      <c r="AQ37" s="184"/>
      <c r="AR37" s="182"/>
      <c r="AS37" s="183"/>
      <c r="AT37" s="184"/>
      <c r="AU37" s="682">
        <f t="shared" si="3"/>
        <v>0</v>
      </c>
      <c r="AV37" s="683"/>
      <c r="AW37" s="684">
        <f t="shared" si="1"/>
        <v>0</v>
      </c>
      <c r="AX37" s="685"/>
      <c r="AY37" s="652"/>
      <c r="AZ37" s="653"/>
      <c r="BA37" s="653"/>
      <c r="BB37" s="653"/>
      <c r="BC37" s="653"/>
      <c r="BD37" s="654"/>
    </row>
    <row r="38" spans="2:56" ht="39.950000000000003" customHeight="1" x14ac:dyDescent="0.2">
      <c r="B38" s="181">
        <f t="shared" si="2"/>
        <v>26</v>
      </c>
      <c r="C38" s="672"/>
      <c r="D38" s="673"/>
      <c r="E38" s="674"/>
      <c r="F38" s="675"/>
      <c r="G38" s="676"/>
      <c r="H38" s="677"/>
      <c r="I38" s="677"/>
      <c r="J38" s="677"/>
      <c r="K38" s="678"/>
      <c r="L38" s="679"/>
      <c r="M38" s="680"/>
      <c r="N38" s="680"/>
      <c r="O38" s="681"/>
      <c r="P38" s="182"/>
      <c r="Q38" s="183"/>
      <c r="R38" s="183"/>
      <c r="S38" s="183"/>
      <c r="T38" s="183"/>
      <c r="U38" s="183"/>
      <c r="V38" s="184"/>
      <c r="W38" s="182"/>
      <c r="X38" s="183"/>
      <c r="Y38" s="183"/>
      <c r="Z38" s="183"/>
      <c r="AA38" s="183"/>
      <c r="AB38" s="183"/>
      <c r="AC38" s="184"/>
      <c r="AD38" s="182"/>
      <c r="AE38" s="183"/>
      <c r="AF38" s="183"/>
      <c r="AG38" s="183"/>
      <c r="AH38" s="183"/>
      <c r="AI38" s="183"/>
      <c r="AJ38" s="184"/>
      <c r="AK38" s="182"/>
      <c r="AL38" s="183"/>
      <c r="AM38" s="183"/>
      <c r="AN38" s="183"/>
      <c r="AO38" s="183"/>
      <c r="AP38" s="183"/>
      <c r="AQ38" s="184"/>
      <c r="AR38" s="182"/>
      <c r="AS38" s="183"/>
      <c r="AT38" s="184"/>
      <c r="AU38" s="682">
        <f t="shared" si="3"/>
        <v>0</v>
      </c>
      <c r="AV38" s="683"/>
      <c r="AW38" s="684">
        <f t="shared" si="1"/>
        <v>0</v>
      </c>
      <c r="AX38" s="685"/>
      <c r="AY38" s="652"/>
      <c r="AZ38" s="653"/>
      <c r="BA38" s="653"/>
      <c r="BB38" s="653"/>
      <c r="BC38" s="653"/>
      <c r="BD38" s="654"/>
    </row>
    <row r="39" spans="2:56" ht="39.950000000000003" customHeight="1" x14ac:dyDescent="0.2">
      <c r="B39" s="181">
        <f t="shared" si="2"/>
        <v>27</v>
      </c>
      <c r="C39" s="672"/>
      <c r="D39" s="673"/>
      <c r="E39" s="674"/>
      <c r="F39" s="675"/>
      <c r="G39" s="676"/>
      <c r="H39" s="677"/>
      <c r="I39" s="677"/>
      <c r="J39" s="677"/>
      <c r="K39" s="678"/>
      <c r="L39" s="679"/>
      <c r="M39" s="680"/>
      <c r="N39" s="680"/>
      <c r="O39" s="681"/>
      <c r="P39" s="182"/>
      <c r="Q39" s="183"/>
      <c r="R39" s="183"/>
      <c r="S39" s="183"/>
      <c r="T39" s="183"/>
      <c r="U39" s="183"/>
      <c r="V39" s="184"/>
      <c r="W39" s="182"/>
      <c r="X39" s="183"/>
      <c r="Y39" s="183"/>
      <c r="Z39" s="183"/>
      <c r="AA39" s="183"/>
      <c r="AB39" s="183"/>
      <c r="AC39" s="184"/>
      <c r="AD39" s="182"/>
      <c r="AE39" s="183"/>
      <c r="AF39" s="183"/>
      <c r="AG39" s="183"/>
      <c r="AH39" s="183"/>
      <c r="AI39" s="183"/>
      <c r="AJ39" s="184"/>
      <c r="AK39" s="182"/>
      <c r="AL39" s="183"/>
      <c r="AM39" s="183"/>
      <c r="AN39" s="183"/>
      <c r="AO39" s="183"/>
      <c r="AP39" s="183"/>
      <c r="AQ39" s="184"/>
      <c r="AR39" s="182"/>
      <c r="AS39" s="183"/>
      <c r="AT39" s="184"/>
      <c r="AU39" s="682">
        <f t="shared" si="3"/>
        <v>0</v>
      </c>
      <c r="AV39" s="683"/>
      <c r="AW39" s="684">
        <f t="shared" si="1"/>
        <v>0</v>
      </c>
      <c r="AX39" s="685"/>
      <c r="AY39" s="652"/>
      <c r="AZ39" s="653"/>
      <c r="BA39" s="653"/>
      <c r="BB39" s="653"/>
      <c r="BC39" s="653"/>
      <c r="BD39" s="654"/>
    </row>
    <row r="40" spans="2:56" ht="39.950000000000003" customHeight="1" x14ac:dyDescent="0.2">
      <c r="B40" s="181">
        <f t="shared" si="2"/>
        <v>28</v>
      </c>
      <c r="C40" s="672"/>
      <c r="D40" s="673"/>
      <c r="E40" s="674"/>
      <c r="F40" s="675"/>
      <c r="G40" s="676"/>
      <c r="H40" s="677"/>
      <c r="I40" s="677"/>
      <c r="J40" s="677"/>
      <c r="K40" s="678"/>
      <c r="L40" s="679"/>
      <c r="M40" s="680"/>
      <c r="N40" s="680"/>
      <c r="O40" s="681"/>
      <c r="P40" s="185"/>
      <c r="Q40" s="186"/>
      <c r="R40" s="186"/>
      <c r="S40" s="186"/>
      <c r="T40" s="186"/>
      <c r="U40" s="186"/>
      <c r="V40" s="187"/>
      <c r="W40" s="185"/>
      <c r="X40" s="186"/>
      <c r="Y40" s="186"/>
      <c r="Z40" s="186"/>
      <c r="AA40" s="186"/>
      <c r="AB40" s="186"/>
      <c r="AC40" s="187"/>
      <c r="AD40" s="185"/>
      <c r="AE40" s="186"/>
      <c r="AF40" s="186"/>
      <c r="AG40" s="186"/>
      <c r="AH40" s="186"/>
      <c r="AI40" s="186"/>
      <c r="AJ40" s="187"/>
      <c r="AK40" s="185"/>
      <c r="AL40" s="186"/>
      <c r="AM40" s="186"/>
      <c r="AN40" s="186"/>
      <c r="AO40" s="186"/>
      <c r="AP40" s="186"/>
      <c r="AQ40" s="187"/>
      <c r="AR40" s="185"/>
      <c r="AS40" s="186"/>
      <c r="AT40" s="187"/>
      <c r="AU40" s="682">
        <f t="shared" si="3"/>
        <v>0</v>
      </c>
      <c r="AV40" s="683"/>
      <c r="AW40" s="684">
        <f t="shared" si="1"/>
        <v>0</v>
      </c>
      <c r="AX40" s="685"/>
      <c r="AY40" s="652"/>
      <c r="AZ40" s="653"/>
      <c r="BA40" s="653"/>
      <c r="BB40" s="653"/>
      <c r="BC40" s="653"/>
      <c r="BD40" s="654"/>
    </row>
    <row r="41" spans="2:56" ht="39.950000000000003" customHeight="1" x14ac:dyDescent="0.2">
      <c r="B41" s="181">
        <f t="shared" si="2"/>
        <v>29</v>
      </c>
      <c r="C41" s="672"/>
      <c r="D41" s="673"/>
      <c r="E41" s="674"/>
      <c r="F41" s="675"/>
      <c r="G41" s="676"/>
      <c r="H41" s="677"/>
      <c r="I41" s="677"/>
      <c r="J41" s="677"/>
      <c r="K41" s="678"/>
      <c r="L41" s="679"/>
      <c r="M41" s="680"/>
      <c r="N41" s="680"/>
      <c r="O41" s="681"/>
      <c r="P41" s="182"/>
      <c r="Q41" s="183"/>
      <c r="R41" s="183"/>
      <c r="S41" s="183"/>
      <c r="T41" s="183"/>
      <c r="U41" s="183"/>
      <c r="V41" s="184"/>
      <c r="W41" s="182"/>
      <c r="X41" s="183"/>
      <c r="Y41" s="183"/>
      <c r="Z41" s="183"/>
      <c r="AA41" s="183"/>
      <c r="AB41" s="183"/>
      <c r="AC41" s="184"/>
      <c r="AD41" s="182"/>
      <c r="AE41" s="183"/>
      <c r="AF41" s="183"/>
      <c r="AG41" s="183"/>
      <c r="AH41" s="183"/>
      <c r="AI41" s="183"/>
      <c r="AJ41" s="184"/>
      <c r="AK41" s="182"/>
      <c r="AL41" s="183"/>
      <c r="AM41" s="183"/>
      <c r="AN41" s="183"/>
      <c r="AO41" s="183"/>
      <c r="AP41" s="183"/>
      <c r="AQ41" s="184"/>
      <c r="AR41" s="182"/>
      <c r="AS41" s="183"/>
      <c r="AT41" s="184"/>
      <c r="AU41" s="682">
        <f t="shared" si="3"/>
        <v>0</v>
      </c>
      <c r="AV41" s="683"/>
      <c r="AW41" s="684">
        <f t="shared" si="1"/>
        <v>0</v>
      </c>
      <c r="AX41" s="685"/>
      <c r="AY41" s="652"/>
      <c r="AZ41" s="653"/>
      <c r="BA41" s="653"/>
      <c r="BB41" s="653"/>
      <c r="BC41" s="653"/>
      <c r="BD41" s="654"/>
    </row>
    <row r="42" spans="2:56" ht="39.950000000000003" customHeight="1" x14ac:dyDescent="0.2">
      <c r="B42" s="181">
        <f t="shared" si="2"/>
        <v>30</v>
      </c>
      <c r="C42" s="672"/>
      <c r="D42" s="673"/>
      <c r="E42" s="674"/>
      <c r="F42" s="675"/>
      <c r="G42" s="676"/>
      <c r="H42" s="677"/>
      <c r="I42" s="677"/>
      <c r="J42" s="677"/>
      <c r="K42" s="678"/>
      <c r="L42" s="679"/>
      <c r="M42" s="680"/>
      <c r="N42" s="680"/>
      <c r="O42" s="681"/>
      <c r="P42" s="182"/>
      <c r="Q42" s="183"/>
      <c r="R42" s="183"/>
      <c r="S42" s="183"/>
      <c r="T42" s="183"/>
      <c r="U42" s="183"/>
      <c r="V42" s="184"/>
      <c r="W42" s="182"/>
      <c r="X42" s="183"/>
      <c r="Y42" s="183"/>
      <c r="Z42" s="183"/>
      <c r="AA42" s="183"/>
      <c r="AB42" s="183"/>
      <c r="AC42" s="184"/>
      <c r="AD42" s="182"/>
      <c r="AE42" s="183"/>
      <c r="AF42" s="183"/>
      <c r="AG42" s="183"/>
      <c r="AH42" s="183"/>
      <c r="AI42" s="183"/>
      <c r="AJ42" s="184"/>
      <c r="AK42" s="182"/>
      <c r="AL42" s="183"/>
      <c r="AM42" s="183"/>
      <c r="AN42" s="183"/>
      <c r="AO42" s="183"/>
      <c r="AP42" s="183"/>
      <c r="AQ42" s="184"/>
      <c r="AR42" s="182"/>
      <c r="AS42" s="183"/>
      <c r="AT42" s="184"/>
      <c r="AU42" s="682">
        <f t="shared" si="3"/>
        <v>0</v>
      </c>
      <c r="AV42" s="683"/>
      <c r="AW42" s="684">
        <f t="shared" si="1"/>
        <v>0</v>
      </c>
      <c r="AX42" s="685"/>
      <c r="AY42" s="652"/>
      <c r="AZ42" s="653"/>
      <c r="BA42" s="653"/>
      <c r="BB42" s="653"/>
      <c r="BC42" s="653"/>
      <c r="BD42" s="654"/>
    </row>
    <row r="43" spans="2:56" ht="39.950000000000003" customHeight="1" x14ac:dyDescent="0.2">
      <c r="B43" s="181">
        <f t="shared" si="2"/>
        <v>31</v>
      </c>
      <c r="C43" s="672"/>
      <c r="D43" s="673"/>
      <c r="E43" s="674"/>
      <c r="F43" s="675"/>
      <c r="G43" s="676"/>
      <c r="H43" s="677"/>
      <c r="I43" s="677"/>
      <c r="J43" s="677"/>
      <c r="K43" s="678"/>
      <c r="L43" s="679"/>
      <c r="M43" s="680"/>
      <c r="N43" s="680"/>
      <c r="O43" s="681"/>
      <c r="P43" s="182"/>
      <c r="Q43" s="183"/>
      <c r="R43" s="183"/>
      <c r="S43" s="183"/>
      <c r="T43" s="183"/>
      <c r="U43" s="183"/>
      <c r="V43" s="184"/>
      <c r="W43" s="182"/>
      <c r="X43" s="183"/>
      <c r="Y43" s="183"/>
      <c r="Z43" s="183"/>
      <c r="AA43" s="183"/>
      <c r="AB43" s="183"/>
      <c r="AC43" s="184"/>
      <c r="AD43" s="182"/>
      <c r="AE43" s="183"/>
      <c r="AF43" s="183"/>
      <c r="AG43" s="183"/>
      <c r="AH43" s="183"/>
      <c r="AI43" s="183"/>
      <c r="AJ43" s="184"/>
      <c r="AK43" s="182"/>
      <c r="AL43" s="183"/>
      <c r="AM43" s="183"/>
      <c r="AN43" s="183"/>
      <c r="AO43" s="183"/>
      <c r="AP43" s="183"/>
      <c r="AQ43" s="184"/>
      <c r="AR43" s="182"/>
      <c r="AS43" s="183"/>
      <c r="AT43" s="184"/>
      <c r="AU43" s="682">
        <f t="shared" si="3"/>
        <v>0</v>
      </c>
      <c r="AV43" s="683"/>
      <c r="AW43" s="684">
        <f t="shared" si="1"/>
        <v>0</v>
      </c>
      <c r="AX43" s="685"/>
      <c r="AY43" s="652"/>
      <c r="AZ43" s="653"/>
      <c r="BA43" s="653"/>
      <c r="BB43" s="653"/>
      <c r="BC43" s="653"/>
      <c r="BD43" s="654"/>
    </row>
    <row r="44" spans="2:56" ht="39.950000000000003" customHeight="1" x14ac:dyDescent="0.2">
      <c r="B44" s="181">
        <f t="shared" si="2"/>
        <v>32</v>
      </c>
      <c r="C44" s="672"/>
      <c r="D44" s="673"/>
      <c r="E44" s="674"/>
      <c r="F44" s="675"/>
      <c r="G44" s="676"/>
      <c r="H44" s="677"/>
      <c r="I44" s="677"/>
      <c r="J44" s="677"/>
      <c r="K44" s="678"/>
      <c r="L44" s="679"/>
      <c r="M44" s="680"/>
      <c r="N44" s="680"/>
      <c r="O44" s="681"/>
      <c r="P44" s="182"/>
      <c r="Q44" s="183"/>
      <c r="R44" s="183"/>
      <c r="S44" s="183"/>
      <c r="T44" s="183"/>
      <c r="U44" s="183"/>
      <c r="V44" s="184"/>
      <c r="W44" s="182"/>
      <c r="X44" s="183"/>
      <c r="Y44" s="183"/>
      <c r="Z44" s="183"/>
      <c r="AA44" s="183"/>
      <c r="AB44" s="183"/>
      <c r="AC44" s="184"/>
      <c r="AD44" s="182"/>
      <c r="AE44" s="183"/>
      <c r="AF44" s="183"/>
      <c r="AG44" s="183"/>
      <c r="AH44" s="183"/>
      <c r="AI44" s="183"/>
      <c r="AJ44" s="184"/>
      <c r="AK44" s="182"/>
      <c r="AL44" s="183"/>
      <c r="AM44" s="183"/>
      <c r="AN44" s="183"/>
      <c r="AO44" s="183"/>
      <c r="AP44" s="183"/>
      <c r="AQ44" s="184"/>
      <c r="AR44" s="182"/>
      <c r="AS44" s="183"/>
      <c r="AT44" s="184"/>
      <c r="AU44" s="682">
        <f t="shared" si="3"/>
        <v>0</v>
      </c>
      <c r="AV44" s="683"/>
      <c r="AW44" s="684">
        <f t="shared" si="1"/>
        <v>0</v>
      </c>
      <c r="AX44" s="685"/>
      <c r="AY44" s="652"/>
      <c r="AZ44" s="653"/>
      <c r="BA44" s="653"/>
      <c r="BB44" s="653"/>
      <c r="BC44" s="653"/>
      <c r="BD44" s="654"/>
    </row>
    <row r="45" spans="2:56" ht="39.950000000000003" customHeight="1" x14ac:dyDescent="0.2">
      <c r="B45" s="181">
        <f t="shared" si="2"/>
        <v>33</v>
      </c>
      <c r="C45" s="672"/>
      <c r="D45" s="673"/>
      <c r="E45" s="674"/>
      <c r="F45" s="675"/>
      <c r="G45" s="676"/>
      <c r="H45" s="677"/>
      <c r="I45" s="677"/>
      <c r="J45" s="677"/>
      <c r="K45" s="678"/>
      <c r="L45" s="679"/>
      <c r="M45" s="680"/>
      <c r="N45" s="680"/>
      <c r="O45" s="681"/>
      <c r="P45" s="182"/>
      <c r="Q45" s="183"/>
      <c r="R45" s="183"/>
      <c r="S45" s="183"/>
      <c r="T45" s="183"/>
      <c r="U45" s="183"/>
      <c r="V45" s="184"/>
      <c r="W45" s="182"/>
      <c r="X45" s="183"/>
      <c r="Y45" s="183"/>
      <c r="Z45" s="183"/>
      <c r="AA45" s="183"/>
      <c r="AB45" s="183"/>
      <c r="AC45" s="184"/>
      <c r="AD45" s="182"/>
      <c r="AE45" s="183"/>
      <c r="AF45" s="183"/>
      <c r="AG45" s="183"/>
      <c r="AH45" s="183"/>
      <c r="AI45" s="183"/>
      <c r="AJ45" s="184"/>
      <c r="AK45" s="182"/>
      <c r="AL45" s="183"/>
      <c r="AM45" s="183"/>
      <c r="AN45" s="183"/>
      <c r="AO45" s="183"/>
      <c r="AP45" s="183"/>
      <c r="AQ45" s="184"/>
      <c r="AR45" s="182"/>
      <c r="AS45" s="183"/>
      <c r="AT45" s="184"/>
      <c r="AU45" s="682">
        <f t="shared" si="3"/>
        <v>0</v>
      </c>
      <c r="AV45" s="683"/>
      <c r="AW45" s="684">
        <f t="shared" si="1"/>
        <v>0</v>
      </c>
      <c r="AX45" s="685"/>
      <c r="AY45" s="652"/>
      <c r="AZ45" s="653"/>
      <c r="BA45" s="653"/>
      <c r="BB45" s="653"/>
      <c r="BC45" s="653"/>
      <c r="BD45" s="654"/>
    </row>
    <row r="46" spans="2:56" ht="39.950000000000003" customHeight="1" x14ac:dyDescent="0.2">
      <c r="B46" s="181">
        <f t="shared" si="2"/>
        <v>34</v>
      </c>
      <c r="C46" s="672"/>
      <c r="D46" s="673"/>
      <c r="E46" s="674"/>
      <c r="F46" s="675"/>
      <c r="G46" s="676"/>
      <c r="H46" s="677"/>
      <c r="I46" s="677"/>
      <c r="J46" s="677"/>
      <c r="K46" s="678"/>
      <c r="L46" s="679"/>
      <c r="M46" s="680"/>
      <c r="N46" s="680"/>
      <c r="O46" s="681"/>
      <c r="P46" s="182"/>
      <c r="Q46" s="183"/>
      <c r="R46" s="183"/>
      <c r="S46" s="183"/>
      <c r="T46" s="183"/>
      <c r="U46" s="183"/>
      <c r="V46" s="184"/>
      <c r="W46" s="182"/>
      <c r="X46" s="183"/>
      <c r="Y46" s="183"/>
      <c r="Z46" s="183"/>
      <c r="AA46" s="183"/>
      <c r="AB46" s="183"/>
      <c r="AC46" s="184"/>
      <c r="AD46" s="182"/>
      <c r="AE46" s="183"/>
      <c r="AF46" s="183"/>
      <c r="AG46" s="183"/>
      <c r="AH46" s="183"/>
      <c r="AI46" s="183"/>
      <c r="AJ46" s="184"/>
      <c r="AK46" s="182"/>
      <c r="AL46" s="183"/>
      <c r="AM46" s="183"/>
      <c r="AN46" s="183"/>
      <c r="AO46" s="183"/>
      <c r="AP46" s="183"/>
      <c r="AQ46" s="184"/>
      <c r="AR46" s="182"/>
      <c r="AS46" s="183"/>
      <c r="AT46" s="184"/>
      <c r="AU46" s="682">
        <f t="shared" si="3"/>
        <v>0</v>
      </c>
      <c r="AV46" s="683"/>
      <c r="AW46" s="684">
        <f t="shared" si="1"/>
        <v>0</v>
      </c>
      <c r="AX46" s="685"/>
      <c r="AY46" s="652"/>
      <c r="AZ46" s="653"/>
      <c r="BA46" s="653"/>
      <c r="BB46" s="653"/>
      <c r="BC46" s="653"/>
      <c r="BD46" s="654"/>
    </row>
    <row r="47" spans="2:56" ht="39.950000000000003" customHeight="1" x14ac:dyDescent="0.2">
      <c r="B47" s="181">
        <f t="shared" si="2"/>
        <v>35</v>
      </c>
      <c r="C47" s="672"/>
      <c r="D47" s="673"/>
      <c r="E47" s="674"/>
      <c r="F47" s="675"/>
      <c r="G47" s="676"/>
      <c r="H47" s="677"/>
      <c r="I47" s="677"/>
      <c r="J47" s="677"/>
      <c r="K47" s="678"/>
      <c r="L47" s="679"/>
      <c r="M47" s="680"/>
      <c r="N47" s="680"/>
      <c r="O47" s="681"/>
      <c r="P47" s="182"/>
      <c r="Q47" s="183"/>
      <c r="R47" s="183"/>
      <c r="S47" s="183"/>
      <c r="T47" s="183"/>
      <c r="U47" s="183"/>
      <c r="V47" s="184"/>
      <c r="W47" s="182"/>
      <c r="X47" s="183"/>
      <c r="Y47" s="183"/>
      <c r="Z47" s="183"/>
      <c r="AA47" s="183"/>
      <c r="AB47" s="183"/>
      <c r="AC47" s="184"/>
      <c r="AD47" s="182"/>
      <c r="AE47" s="183"/>
      <c r="AF47" s="183"/>
      <c r="AG47" s="183"/>
      <c r="AH47" s="183"/>
      <c r="AI47" s="183"/>
      <c r="AJ47" s="184"/>
      <c r="AK47" s="182"/>
      <c r="AL47" s="183"/>
      <c r="AM47" s="183"/>
      <c r="AN47" s="183"/>
      <c r="AO47" s="183"/>
      <c r="AP47" s="183"/>
      <c r="AQ47" s="184"/>
      <c r="AR47" s="182"/>
      <c r="AS47" s="183"/>
      <c r="AT47" s="184"/>
      <c r="AU47" s="682">
        <f t="shared" si="3"/>
        <v>0</v>
      </c>
      <c r="AV47" s="683"/>
      <c r="AW47" s="684">
        <f t="shared" si="1"/>
        <v>0</v>
      </c>
      <c r="AX47" s="685"/>
      <c r="AY47" s="652"/>
      <c r="AZ47" s="653"/>
      <c r="BA47" s="653"/>
      <c r="BB47" s="653"/>
      <c r="BC47" s="653"/>
      <c r="BD47" s="654"/>
    </row>
    <row r="48" spans="2:56" ht="39.950000000000003" customHeight="1" x14ac:dyDescent="0.2">
      <c r="B48" s="181">
        <f t="shared" si="2"/>
        <v>36</v>
      </c>
      <c r="C48" s="672"/>
      <c r="D48" s="673"/>
      <c r="E48" s="674"/>
      <c r="F48" s="675"/>
      <c r="G48" s="676"/>
      <c r="H48" s="677"/>
      <c r="I48" s="677"/>
      <c r="J48" s="677"/>
      <c r="K48" s="678"/>
      <c r="L48" s="679"/>
      <c r="M48" s="680"/>
      <c r="N48" s="680"/>
      <c r="O48" s="681"/>
      <c r="P48" s="182"/>
      <c r="Q48" s="183"/>
      <c r="R48" s="183"/>
      <c r="S48" s="183"/>
      <c r="T48" s="183"/>
      <c r="U48" s="183"/>
      <c r="V48" s="184"/>
      <c r="W48" s="182"/>
      <c r="X48" s="183"/>
      <c r="Y48" s="183"/>
      <c r="Z48" s="183"/>
      <c r="AA48" s="183"/>
      <c r="AB48" s="183"/>
      <c r="AC48" s="184"/>
      <c r="AD48" s="182"/>
      <c r="AE48" s="183"/>
      <c r="AF48" s="183"/>
      <c r="AG48" s="183"/>
      <c r="AH48" s="183"/>
      <c r="AI48" s="183"/>
      <c r="AJ48" s="184"/>
      <c r="AK48" s="182"/>
      <c r="AL48" s="183"/>
      <c r="AM48" s="183"/>
      <c r="AN48" s="183"/>
      <c r="AO48" s="183"/>
      <c r="AP48" s="183"/>
      <c r="AQ48" s="184"/>
      <c r="AR48" s="182"/>
      <c r="AS48" s="183"/>
      <c r="AT48" s="184"/>
      <c r="AU48" s="682">
        <f t="shared" si="3"/>
        <v>0</v>
      </c>
      <c r="AV48" s="683"/>
      <c r="AW48" s="684">
        <f t="shared" si="1"/>
        <v>0</v>
      </c>
      <c r="AX48" s="685"/>
      <c r="AY48" s="652"/>
      <c r="AZ48" s="653"/>
      <c r="BA48" s="653"/>
      <c r="BB48" s="653"/>
      <c r="BC48" s="653"/>
      <c r="BD48" s="654"/>
    </row>
    <row r="49" spans="2:56" ht="39.950000000000003" customHeight="1" x14ac:dyDescent="0.2">
      <c r="B49" s="181">
        <f t="shared" si="2"/>
        <v>37</v>
      </c>
      <c r="C49" s="672"/>
      <c r="D49" s="673"/>
      <c r="E49" s="674"/>
      <c r="F49" s="675"/>
      <c r="G49" s="676"/>
      <c r="H49" s="677"/>
      <c r="I49" s="677"/>
      <c r="J49" s="677"/>
      <c r="K49" s="678"/>
      <c r="L49" s="679"/>
      <c r="M49" s="680"/>
      <c r="N49" s="680"/>
      <c r="O49" s="681"/>
      <c r="P49" s="182"/>
      <c r="Q49" s="183"/>
      <c r="R49" s="183"/>
      <c r="S49" s="183"/>
      <c r="T49" s="183"/>
      <c r="U49" s="183"/>
      <c r="V49" s="184"/>
      <c r="W49" s="182"/>
      <c r="X49" s="183"/>
      <c r="Y49" s="183"/>
      <c r="Z49" s="183"/>
      <c r="AA49" s="183"/>
      <c r="AB49" s="183"/>
      <c r="AC49" s="184"/>
      <c r="AD49" s="182"/>
      <c r="AE49" s="183"/>
      <c r="AF49" s="183"/>
      <c r="AG49" s="183"/>
      <c r="AH49" s="183"/>
      <c r="AI49" s="183"/>
      <c r="AJ49" s="184"/>
      <c r="AK49" s="182"/>
      <c r="AL49" s="183"/>
      <c r="AM49" s="183"/>
      <c r="AN49" s="183"/>
      <c r="AO49" s="183"/>
      <c r="AP49" s="183"/>
      <c r="AQ49" s="184"/>
      <c r="AR49" s="182"/>
      <c r="AS49" s="183"/>
      <c r="AT49" s="184"/>
      <c r="AU49" s="682">
        <f t="shared" si="3"/>
        <v>0</v>
      </c>
      <c r="AV49" s="683"/>
      <c r="AW49" s="684">
        <f t="shared" si="1"/>
        <v>0</v>
      </c>
      <c r="AX49" s="685"/>
      <c r="AY49" s="652"/>
      <c r="AZ49" s="653"/>
      <c r="BA49" s="653"/>
      <c r="BB49" s="653"/>
      <c r="BC49" s="653"/>
      <c r="BD49" s="654"/>
    </row>
    <row r="50" spans="2:56" ht="39.950000000000003" customHeight="1" x14ac:dyDescent="0.2">
      <c r="B50" s="181">
        <f t="shared" si="2"/>
        <v>38</v>
      </c>
      <c r="C50" s="672"/>
      <c r="D50" s="673"/>
      <c r="E50" s="674"/>
      <c r="F50" s="675"/>
      <c r="G50" s="676"/>
      <c r="H50" s="677"/>
      <c r="I50" s="677"/>
      <c r="J50" s="677"/>
      <c r="K50" s="678"/>
      <c r="L50" s="679"/>
      <c r="M50" s="680"/>
      <c r="N50" s="680"/>
      <c r="O50" s="681"/>
      <c r="P50" s="182"/>
      <c r="Q50" s="183"/>
      <c r="R50" s="183"/>
      <c r="S50" s="183"/>
      <c r="T50" s="183"/>
      <c r="U50" s="183"/>
      <c r="V50" s="184"/>
      <c r="W50" s="182"/>
      <c r="X50" s="183"/>
      <c r="Y50" s="183"/>
      <c r="Z50" s="183"/>
      <c r="AA50" s="183"/>
      <c r="AB50" s="183"/>
      <c r="AC50" s="184"/>
      <c r="AD50" s="182"/>
      <c r="AE50" s="183"/>
      <c r="AF50" s="183"/>
      <c r="AG50" s="183"/>
      <c r="AH50" s="183"/>
      <c r="AI50" s="183"/>
      <c r="AJ50" s="184"/>
      <c r="AK50" s="182"/>
      <c r="AL50" s="183"/>
      <c r="AM50" s="183"/>
      <c r="AN50" s="183"/>
      <c r="AO50" s="183"/>
      <c r="AP50" s="183"/>
      <c r="AQ50" s="184"/>
      <c r="AR50" s="182"/>
      <c r="AS50" s="183"/>
      <c r="AT50" s="184"/>
      <c r="AU50" s="682">
        <f t="shared" si="3"/>
        <v>0</v>
      </c>
      <c r="AV50" s="683"/>
      <c r="AW50" s="684">
        <f t="shared" si="1"/>
        <v>0</v>
      </c>
      <c r="AX50" s="685"/>
      <c r="AY50" s="652"/>
      <c r="AZ50" s="653"/>
      <c r="BA50" s="653"/>
      <c r="BB50" s="653"/>
      <c r="BC50" s="653"/>
      <c r="BD50" s="654"/>
    </row>
    <row r="51" spans="2:56" ht="39.950000000000003" customHeight="1" x14ac:dyDescent="0.2">
      <c r="B51" s="181">
        <f t="shared" si="2"/>
        <v>39</v>
      </c>
      <c r="C51" s="672"/>
      <c r="D51" s="673"/>
      <c r="E51" s="674"/>
      <c r="F51" s="675"/>
      <c r="G51" s="676"/>
      <c r="H51" s="677"/>
      <c r="I51" s="677"/>
      <c r="J51" s="677"/>
      <c r="K51" s="678"/>
      <c r="L51" s="679"/>
      <c r="M51" s="680"/>
      <c r="N51" s="680"/>
      <c r="O51" s="681"/>
      <c r="P51" s="182"/>
      <c r="Q51" s="183"/>
      <c r="R51" s="183"/>
      <c r="S51" s="183"/>
      <c r="T51" s="183"/>
      <c r="U51" s="183"/>
      <c r="V51" s="184"/>
      <c r="W51" s="182"/>
      <c r="X51" s="183"/>
      <c r="Y51" s="183"/>
      <c r="Z51" s="183"/>
      <c r="AA51" s="183"/>
      <c r="AB51" s="183"/>
      <c r="AC51" s="184"/>
      <c r="AD51" s="182"/>
      <c r="AE51" s="183"/>
      <c r="AF51" s="183"/>
      <c r="AG51" s="183"/>
      <c r="AH51" s="183"/>
      <c r="AI51" s="183"/>
      <c r="AJ51" s="184"/>
      <c r="AK51" s="182"/>
      <c r="AL51" s="183"/>
      <c r="AM51" s="183"/>
      <c r="AN51" s="183"/>
      <c r="AO51" s="183"/>
      <c r="AP51" s="183"/>
      <c r="AQ51" s="184"/>
      <c r="AR51" s="182"/>
      <c r="AS51" s="183"/>
      <c r="AT51" s="184"/>
      <c r="AU51" s="682">
        <f t="shared" si="3"/>
        <v>0</v>
      </c>
      <c r="AV51" s="683"/>
      <c r="AW51" s="684">
        <f t="shared" si="1"/>
        <v>0</v>
      </c>
      <c r="AX51" s="685"/>
      <c r="AY51" s="652"/>
      <c r="AZ51" s="653"/>
      <c r="BA51" s="653"/>
      <c r="BB51" s="653"/>
      <c r="BC51" s="653"/>
      <c r="BD51" s="654"/>
    </row>
    <row r="52" spans="2:56" ht="39.950000000000003" customHeight="1" x14ac:dyDescent="0.2">
      <c r="B52" s="181">
        <f t="shared" si="2"/>
        <v>40</v>
      </c>
      <c r="C52" s="672"/>
      <c r="D52" s="673"/>
      <c r="E52" s="674"/>
      <c r="F52" s="675"/>
      <c r="G52" s="676"/>
      <c r="H52" s="677"/>
      <c r="I52" s="677"/>
      <c r="J52" s="677"/>
      <c r="K52" s="678"/>
      <c r="L52" s="679"/>
      <c r="M52" s="680"/>
      <c r="N52" s="680"/>
      <c r="O52" s="681"/>
      <c r="P52" s="182"/>
      <c r="Q52" s="183"/>
      <c r="R52" s="183"/>
      <c r="S52" s="183"/>
      <c r="T52" s="183"/>
      <c r="U52" s="183"/>
      <c r="V52" s="184"/>
      <c r="W52" s="182"/>
      <c r="X52" s="183"/>
      <c r="Y52" s="183"/>
      <c r="Z52" s="183"/>
      <c r="AA52" s="183"/>
      <c r="AB52" s="183"/>
      <c r="AC52" s="184"/>
      <c r="AD52" s="182"/>
      <c r="AE52" s="183"/>
      <c r="AF52" s="183"/>
      <c r="AG52" s="183"/>
      <c r="AH52" s="183"/>
      <c r="AI52" s="183"/>
      <c r="AJ52" s="184"/>
      <c r="AK52" s="182"/>
      <c r="AL52" s="183"/>
      <c r="AM52" s="183"/>
      <c r="AN52" s="183"/>
      <c r="AO52" s="183"/>
      <c r="AP52" s="183"/>
      <c r="AQ52" s="184"/>
      <c r="AR52" s="182"/>
      <c r="AS52" s="183"/>
      <c r="AT52" s="184"/>
      <c r="AU52" s="682">
        <f t="shared" si="3"/>
        <v>0</v>
      </c>
      <c r="AV52" s="683"/>
      <c r="AW52" s="684">
        <f t="shared" si="1"/>
        <v>0</v>
      </c>
      <c r="AX52" s="685"/>
      <c r="AY52" s="652"/>
      <c r="AZ52" s="653"/>
      <c r="BA52" s="653"/>
      <c r="BB52" s="653"/>
      <c r="BC52" s="653"/>
      <c r="BD52" s="654"/>
    </row>
    <row r="53" spans="2:56" ht="39.950000000000003" customHeight="1" x14ac:dyDescent="0.2">
      <c r="B53" s="181">
        <f t="shared" si="2"/>
        <v>41</v>
      </c>
      <c r="C53" s="672"/>
      <c r="D53" s="673"/>
      <c r="E53" s="674"/>
      <c r="F53" s="675"/>
      <c r="G53" s="676"/>
      <c r="H53" s="677"/>
      <c r="I53" s="677"/>
      <c r="J53" s="677"/>
      <c r="K53" s="678"/>
      <c r="L53" s="679"/>
      <c r="M53" s="680"/>
      <c r="N53" s="680"/>
      <c r="O53" s="681"/>
      <c r="P53" s="182"/>
      <c r="Q53" s="183"/>
      <c r="R53" s="183"/>
      <c r="S53" s="183"/>
      <c r="T53" s="183"/>
      <c r="U53" s="183"/>
      <c r="V53" s="184"/>
      <c r="W53" s="182"/>
      <c r="X53" s="183"/>
      <c r="Y53" s="183"/>
      <c r="Z53" s="183"/>
      <c r="AA53" s="183"/>
      <c r="AB53" s="183"/>
      <c r="AC53" s="184"/>
      <c r="AD53" s="182"/>
      <c r="AE53" s="183"/>
      <c r="AF53" s="183"/>
      <c r="AG53" s="183"/>
      <c r="AH53" s="183"/>
      <c r="AI53" s="183"/>
      <c r="AJ53" s="184"/>
      <c r="AK53" s="182"/>
      <c r="AL53" s="183"/>
      <c r="AM53" s="183"/>
      <c r="AN53" s="183"/>
      <c r="AO53" s="183"/>
      <c r="AP53" s="183"/>
      <c r="AQ53" s="184"/>
      <c r="AR53" s="182"/>
      <c r="AS53" s="183"/>
      <c r="AT53" s="184"/>
      <c r="AU53" s="682">
        <f t="shared" si="3"/>
        <v>0</v>
      </c>
      <c r="AV53" s="683"/>
      <c r="AW53" s="684">
        <f t="shared" si="1"/>
        <v>0</v>
      </c>
      <c r="AX53" s="685"/>
      <c r="AY53" s="652"/>
      <c r="AZ53" s="653"/>
      <c r="BA53" s="653"/>
      <c r="BB53" s="653"/>
      <c r="BC53" s="653"/>
      <c r="BD53" s="654"/>
    </row>
    <row r="54" spans="2:56" ht="39.950000000000003" customHeight="1" x14ac:dyDescent="0.2">
      <c r="B54" s="181">
        <f t="shared" si="2"/>
        <v>42</v>
      </c>
      <c r="C54" s="672"/>
      <c r="D54" s="673"/>
      <c r="E54" s="674"/>
      <c r="F54" s="675"/>
      <c r="G54" s="676"/>
      <c r="H54" s="677"/>
      <c r="I54" s="677"/>
      <c r="J54" s="677"/>
      <c r="K54" s="678"/>
      <c r="L54" s="679"/>
      <c r="M54" s="680"/>
      <c r="N54" s="680"/>
      <c r="O54" s="681"/>
      <c r="P54" s="182"/>
      <c r="Q54" s="183"/>
      <c r="R54" s="183"/>
      <c r="S54" s="183"/>
      <c r="T54" s="183"/>
      <c r="U54" s="183"/>
      <c r="V54" s="184"/>
      <c r="W54" s="182"/>
      <c r="X54" s="183"/>
      <c r="Y54" s="183"/>
      <c r="Z54" s="183"/>
      <c r="AA54" s="183"/>
      <c r="AB54" s="183"/>
      <c r="AC54" s="184"/>
      <c r="AD54" s="182"/>
      <c r="AE54" s="183"/>
      <c r="AF54" s="183"/>
      <c r="AG54" s="183"/>
      <c r="AH54" s="183"/>
      <c r="AI54" s="183"/>
      <c r="AJ54" s="184"/>
      <c r="AK54" s="182"/>
      <c r="AL54" s="183"/>
      <c r="AM54" s="183"/>
      <c r="AN54" s="183"/>
      <c r="AO54" s="183"/>
      <c r="AP54" s="183"/>
      <c r="AQ54" s="184"/>
      <c r="AR54" s="182"/>
      <c r="AS54" s="183"/>
      <c r="AT54" s="184"/>
      <c r="AU54" s="682">
        <f t="shared" si="3"/>
        <v>0</v>
      </c>
      <c r="AV54" s="683"/>
      <c r="AW54" s="684">
        <f t="shared" si="1"/>
        <v>0</v>
      </c>
      <c r="AX54" s="685"/>
      <c r="AY54" s="652"/>
      <c r="AZ54" s="653"/>
      <c r="BA54" s="653"/>
      <c r="BB54" s="653"/>
      <c r="BC54" s="653"/>
      <c r="BD54" s="654"/>
    </row>
    <row r="55" spans="2:56" ht="39.950000000000003" customHeight="1" x14ac:dyDescent="0.2">
      <c r="B55" s="181">
        <f t="shared" si="2"/>
        <v>43</v>
      </c>
      <c r="C55" s="672"/>
      <c r="D55" s="673"/>
      <c r="E55" s="674"/>
      <c r="F55" s="675"/>
      <c r="G55" s="676"/>
      <c r="H55" s="677"/>
      <c r="I55" s="677"/>
      <c r="J55" s="677"/>
      <c r="K55" s="678"/>
      <c r="L55" s="679"/>
      <c r="M55" s="680"/>
      <c r="N55" s="680"/>
      <c r="O55" s="681"/>
      <c r="P55" s="182"/>
      <c r="Q55" s="183"/>
      <c r="R55" s="183"/>
      <c r="S55" s="183"/>
      <c r="T55" s="183"/>
      <c r="U55" s="183"/>
      <c r="V55" s="184"/>
      <c r="W55" s="182"/>
      <c r="X55" s="183"/>
      <c r="Y55" s="183"/>
      <c r="Z55" s="183"/>
      <c r="AA55" s="183"/>
      <c r="AB55" s="183"/>
      <c r="AC55" s="184"/>
      <c r="AD55" s="182"/>
      <c r="AE55" s="183"/>
      <c r="AF55" s="183"/>
      <c r="AG55" s="183"/>
      <c r="AH55" s="183"/>
      <c r="AI55" s="183"/>
      <c r="AJ55" s="184"/>
      <c r="AK55" s="182"/>
      <c r="AL55" s="183"/>
      <c r="AM55" s="183"/>
      <c r="AN55" s="183"/>
      <c r="AO55" s="183"/>
      <c r="AP55" s="183"/>
      <c r="AQ55" s="184"/>
      <c r="AR55" s="182"/>
      <c r="AS55" s="183"/>
      <c r="AT55" s="184"/>
      <c r="AU55" s="682">
        <f t="shared" si="3"/>
        <v>0</v>
      </c>
      <c r="AV55" s="683"/>
      <c r="AW55" s="684">
        <f t="shared" si="1"/>
        <v>0</v>
      </c>
      <c r="AX55" s="685"/>
      <c r="AY55" s="652"/>
      <c r="AZ55" s="653"/>
      <c r="BA55" s="653"/>
      <c r="BB55" s="653"/>
      <c r="BC55" s="653"/>
      <c r="BD55" s="654"/>
    </row>
    <row r="56" spans="2:56" ht="39.950000000000003" customHeight="1" x14ac:dyDescent="0.2">
      <c r="B56" s="181">
        <f t="shared" si="2"/>
        <v>44</v>
      </c>
      <c r="C56" s="672"/>
      <c r="D56" s="673"/>
      <c r="E56" s="674"/>
      <c r="F56" s="675"/>
      <c r="G56" s="676"/>
      <c r="H56" s="677"/>
      <c r="I56" s="677"/>
      <c r="J56" s="677"/>
      <c r="K56" s="678"/>
      <c r="L56" s="679"/>
      <c r="M56" s="680"/>
      <c r="N56" s="680"/>
      <c r="O56" s="681"/>
      <c r="P56" s="182"/>
      <c r="Q56" s="183"/>
      <c r="R56" s="183"/>
      <c r="S56" s="183"/>
      <c r="T56" s="183"/>
      <c r="U56" s="183"/>
      <c r="V56" s="184"/>
      <c r="W56" s="182"/>
      <c r="X56" s="183"/>
      <c r="Y56" s="183"/>
      <c r="Z56" s="183"/>
      <c r="AA56" s="183"/>
      <c r="AB56" s="183"/>
      <c r="AC56" s="184"/>
      <c r="AD56" s="182"/>
      <c r="AE56" s="183"/>
      <c r="AF56" s="183"/>
      <c r="AG56" s="183"/>
      <c r="AH56" s="183"/>
      <c r="AI56" s="183"/>
      <c r="AJ56" s="184"/>
      <c r="AK56" s="182"/>
      <c r="AL56" s="183"/>
      <c r="AM56" s="183"/>
      <c r="AN56" s="183"/>
      <c r="AO56" s="183"/>
      <c r="AP56" s="183"/>
      <c r="AQ56" s="184"/>
      <c r="AR56" s="182"/>
      <c r="AS56" s="183"/>
      <c r="AT56" s="184"/>
      <c r="AU56" s="682">
        <f t="shared" si="3"/>
        <v>0</v>
      </c>
      <c r="AV56" s="683"/>
      <c r="AW56" s="684">
        <f t="shared" si="1"/>
        <v>0</v>
      </c>
      <c r="AX56" s="685"/>
      <c r="AY56" s="652"/>
      <c r="AZ56" s="653"/>
      <c r="BA56" s="653"/>
      <c r="BB56" s="653"/>
      <c r="BC56" s="653"/>
      <c r="BD56" s="654"/>
    </row>
    <row r="57" spans="2:56" ht="39.950000000000003" customHeight="1" x14ac:dyDescent="0.2">
      <c r="B57" s="181">
        <f t="shared" si="2"/>
        <v>45</v>
      </c>
      <c r="C57" s="672"/>
      <c r="D57" s="673"/>
      <c r="E57" s="674"/>
      <c r="F57" s="675"/>
      <c r="G57" s="676"/>
      <c r="H57" s="677"/>
      <c r="I57" s="677"/>
      <c r="J57" s="677"/>
      <c r="K57" s="678"/>
      <c r="L57" s="679"/>
      <c r="M57" s="680"/>
      <c r="N57" s="680"/>
      <c r="O57" s="681"/>
      <c r="P57" s="182"/>
      <c r="Q57" s="183"/>
      <c r="R57" s="183"/>
      <c r="S57" s="183"/>
      <c r="T57" s="183"/>
      <c r="U57" s="183"/>
      <c r="V57" s="184"/>
      <c r="W57" s="182"/>
      <c r="X57" s="183"/>
      <c r="Y57" s="183"/>
      <c r="Z57" s="183"/>
      <c r="AA57" s="183"/>
      <c r="AB57" s="183"/>
      <c r="AC57" s="184"/>
      <c r="AD57" s="182"/>
      <c r="AE57" s="183"/>
      <c r="AF57" s="183"/>
      <c r="AG57" s="183"/>
      <c r="AH57" s="183"/>
      <c r="AI57" s="183"/>
      <c r="AJ57" s="184"/>
      <c r="AK57" s="182"/>
      <c r="AL57" s="183"/>
      <c r="AM57" s="183"/>
      <c r="AN57" s="183"/>
      <c r="AO57" s="183"/>
      <c r="AP57" s="183"/>
      <c r="AQ57" s="184"/>
      <c r="AR57" s="182"/>
      <c r="AS57" s="183"/>
      <c r="AT57" s="184"/>
      <c r="AU57" s="682">
        <f t="shared" si="3"/>
        <v>0</v>
      </c>
      <c r="AV57" s="683"/>
      <c r="AW57" s="684">
        <f t="shared" si="1"/>
        <v>0</v>
      </c>
      <c r="AX57" s="685"/>
      <c r="AY57" s="652"/>
      <c r="AZ57" s="653"/>
      <c r="BA57" s="653"/>
      <c r="BB57" s="653"/>
      <c r="BC57" s="653"/>
      <c r="BD57" s="654"/>
    </row>
    <row r="58" spans="2:56" ht="39.950000000000003" customHeight="1" x14ac:dyDescent="0.2">
      <c r="B58" s="181">
        <f t="shared" si="2"/>
        <v>46</v>
      </c>
      <c r="C58" s="672"/>
      <c r="D58" s="673"/>
      <c r="E58" s="674"/>
      <c r="F58" s="675"/>
      <c r="G58" s="676"/>
      <c r="H58" s="677"/>
      <c r="I58" s="677"/>
      <c r="J58" s="677"/>
      <c r="K58" s="678"/>
      <c r="L58" s="679"/>
      <c r="M58" s="680"/>
      <c r="N58" s="680"/>
      <c r="O58" s="681"/>
      <c r="P58" s="182"/>
      <c r="Q58" s="183"/>
      <c r="R58" s="183"/>
      <c r="S58" s="183"/>
      <c r="T58" s="183"/>
      <c r="U58" s="183"/>
      <c r="V58" s="184"/>
      <c r="W58" s="182"/>
      <c r="X58" s="183"/>
      <c r="Y58" s="183"/>
      <c r="Z58" s="183"/>
      <c r="AA58" s="183"/>
      <c r="AB58" s="183"/>
      <c r="AC58" s="184"/>
      <c r="AD58" s="182"/>
      <c r="AE58" s="183"/>
      <c r="AF58" s="183"/>
      <c r="AG58" s="183"/>
      <c r="AH58" s="183"/>
      <c r="AI58" s="183"/>
      <c r="AJ58" s="184"/>
      <c r="AK58" s="182"/>
      <c r="AL58" s="183"/>
      <c r="AM58" s="183"/>
      <c r="AN58" s="183"/>
      <c r="AO58" s="183"/>
      <c r="AP58" s="183"/>
      <c r="AQ58" s="184"/>
      <c r="AR58" s="182"/>
      <c r="AS58" s="183"/>
      <c r="AT58" s="184"/>
      <c r="AU58" s="682">
        <f t="shared" si="3"/>
        <v>0</v>
      </c>
      <c r="AV58" s="683"/>
      <c r="AW58" s="684">
        <f t="shared" si="1"/>
        <v>0</v>
      </c>
      <c r="AX58" s="685"/>
      <c r="AY58" s="652"/>
      <c r="AZ58" s="653"/>
      <c r="BA58" s="653"/>
      <c r="BB58" s="653"/>
      <c r="BC58" s="653"/>
      <c r="BD58" s="654"/>
    </row>
    <row r="59" spans="2:56" ht="39.950000000000003" customHeight="1" x14ac:dyDescent="0.2">
      <c r="B59" s="181">
        <f t="shared" si="2"/>
        <v>47</v>
      </c>
      <c r="C59" s="672"/>
      <c r="D59" s="673"/>
      <c r="E59" s="674"/>
      <c r="F59" s="675"/>
      <c r="G59" s="676"/>
      <c r="H59" s="677"/>
      <c r="I59" s="677"/>
      <c r="J59" s="677"/>
      <c r="K59" s="678"/>
      <c r="L59" s="679"/>
      <c r="M59" s="680"/>
      <c r="N59" s="680"/>
      <c r="O59" s="681"/>
      <c r="P59" s="182"/>
      <c r="Q59" s="183"/>
      <c r="R59" s="183"/>
      <c r="S59" s="183"/>
      <c r="T59" s="183"/>
      <c r="U59" s="183"/>
      <c r="V59" s="184"/>
      <c r="W59" s="182"/>
      <c r="X59" s="183"/>
      <c r="Y59" s="183"/>
      <c r="Z59" s="183"/>
      <c r="AA59" s="183"/>
      <c r="AB59" s="183"/>
      <c r="AC59" s="184"/>
      <c r="AD59" s="182"/>
      <c r="AE59" s="183"/>
      <c r="AF59" s="183"/>
      <c r="AG59" s="183"/>
      <c r="AH59" s="183"/>
      <c r="AI59" s="183"/>
      <c r="AJ59" s="184"/>
      <c r="AK59" s="182"/>
      <c r="AL59" s="183"/>
      <c r="AM59" s="183"/>
      <c r="AN59" s="183"/>
      <c r="AO59" s="183"/>
      <c r="AP59" s="183"/>
      <c r="AQ59" s="184"/>
      <c r="AR59" s="182"/>
      <c r="AS59" s="183"/>
      <c r="AT59" s="184"/>
      <c r="AU59" s="682">
        <f t="shared" si="3"/>
        <v>0</v>
      </c>
      <c r="AV59" s="683"/>
      <c r="AW59" s="684">
        <f t="shared" si="1"/>
        <v>0</v>
      </c>
      <c r="AX59" s="685"/>
      <c r="AY59" s="652"/>
      <c r="AZ59" s="653"/>
      <c r="BA59" s="653"/>
      <c r="BB59" s="653"/>
      <c r="BC59" s="653"/>
      <c r="BD59" s="654"/>
    </row>
    <row r="60" spans="2:56" ht="39.950000000000003" customHeight="1" x14ac:dyDescent="0.2">
      <c r="B60" s="181">
        <f t="shared" si="2"/>
        <v>48</v>
      </c>
      <c r="C60" s="672"/>
      <c r="D60" s="673"/>
      <c r="E60" s="674"/>
      <c r="F60" s="675"/>
      <c r="G60" s="676"/>
      <c r="H60" s="677"/>
      <c r="I60" s="677"/>
      <c r="J60" s="677"/>
      <c r="K60" s="678"/>
      <c r="L60" s="679"/>
      <c r="M60" s="680"/>
      <c r="N60" s="680"/>
      <c r="O60" s="681"/>
      <c r="P60" s="182"/>
      <c r="Q60" s="183"/>
      <c r="R60" s="183"/>
      <c r="S60" s="183"/>
      <c r="T60" s="183"/>
      <c r="U60" s="183"/>
      <c r="V60" s="184"/>
      <c r="W60" s="182"/>
      <c r="X60" s="183"/>
      <c r="Y60" s="183"/>
      <c r="Z60" s="183"/>
      <c r="AA60" s="183"/>
      <c r="AB60" s="183"/>
      <c r="AC60" s="184"/>
      <c r="AD60" s="182"/>
      <c r="AE60" s="183"/>
      <c r="AF60" s="183"/>
      <c r="AG60" s="183"/>
      <c r="AH60" s="183"/>
      <c r="AI60" s="183"/>
      <c r="AJ60" s="184"/>
      <c r="AK60" s="182"/>
      <c r="AL60" s="183"/>
      <c r="AM60" s="183"/>
      <c r="AN60" s="183"/>
      <c r="AO60" s="183"/>
      <c r="AP60" s="183"/>
      <c r="AQ60" s="184"/>
      <c r="AR60" s="182"/>
      <c r="AS60" s="183"/>
      <c r="AT60" s="184"/>
      <c r="AU60" s="682">
        <f t="shared" si="3"/>
        <v>0</v>
      </c>
      <c r="AV60" s="683"/>
      <c r="AW60" s="684">
        <f t="shared" si="1"/>
        <v>0</v>
      </c>
      <c r="AX60" s="685"/>
      <c r="AY60" s="652"/>
      <c r="AZ60" s="653"/>
      <c r="BA60" s="653"/>
      <c r="BB60" s="653"/>
      <c r="BC60" s="653"/>
      <c r="BD60" s="654"/>
    </row>
    <row r="61" spans="2:56" ht="39.950000000000003" customHeight="1" x14ac:dyDescent="0.2">
      <c r="B61" s="181">
        <f t="shared" si="2"/>
        <v>49</v>
      </c>
      <c r="C61" s="672"/>
      <c r="D61" s="673"/>
      <c r="E61" s="674"/>
      <c r="F61" s="675"/>
      <c r="G61" s="676"/>
      <c r="H61" s="677"/>
      <c r="I61" s="677"/>
      <c r="J61" s="677"/>
      <c r="K61" s="678"/>
      <c r="L61" s="679"/>
      <c r="M61" s="680"/>
      <c r="N61" s="680"/>
      <c r="O61" s="681"/>
      <c r="P61" s="182"/>
      <c r="Q61" s="183"/>
      <c r="R61" s="183"/>
      <c r="S61" s="183"/>
      <c r="T61" s="183"/>
      <c r="U61" s="183"/>
      <c r="V61" s="184"/>
      <c r="W61" s="182"/>
      <c r="X61" s="183"/>
      <c r="Y61" s="183"/>
      <c r="Z61" s="183"/>
      <c r="AA61" s="183"/>
      <c r="AB61" s="183"/>
      <c r="AC61" s="184"/>
      <c r="AD61" s="182"/>
      <c r="AE61" s="183"/>
      <c r="AF61" s="183"/>
      <c r="AG61" s="183"/>
      <c r="AH61" s="183"/>
      <c r="AI61" s="183"/>
      <c r="AJ61" s="184"/>
      <c r="AK61" s="182"/>
      <c r="AL61" s="183"/>
      <c r="AM61" s="183"/>
      <c r="AN61" s="183"/>
      <c r="AO61" s="183"/>
      <c r="AP61" s="183"/>
      <c r="AQ61" s="184"/>
      <c r="AR61" s="182"/>
      <c r="AS61" s="183"/>
      <c r="AT61" s="184"/>
      <c r="AU61" s="682">
        <f t="shared" si="3"/>
        <v>0</v>
      </c>
      <c r="AV61" s="683"/>
      <c r="AW61" s="684">
        <f t="shared" si="1"/>
        <v>0</v>
      </c>
      <c r="AX61" s="685"/>
      <c r="AY61" s="652"/>
      <c r="AZ61" s="653"/>
      <c r="BA61" s="653"/>
      <c r="BB61" s="653"/>
      <c r="BC61" s="653"/>
      <c r="BD61" s="654"/>
    </row>
    <row r="62" spans="2:56" ht="39.950000000000003" customHeight="1" x14ac:dyDescent="0.2">
      <c r="B62" s="181">
        <f t="shared" si="2"/>
        <v>50</v>
      </c>
      <c r="C62" s="672"/>
      <c r="D62" s="673"/>
      <c r="E62" s="674"/>
      <c r="F62" s="675"/>
      <c r="G62" s="676"/>
      <c r="H62" s="677"/>
      <c r="I62" s="677"/>
      <c r="J62" s="677"/>
      <c r="K62" s="678"/>
      <c r="L62" s="679"/>
      <c r="M62" s="680"/>
      <c r="N62" s="680"/>
      <c r="O62" s="681"/>
      <c r="P62" s="182"/>
      <c r="Q62" s="183"/>
      <c r="R62" s="183"/>
      <c r="S62" s="183"/>
      <c r="T62" s="183"/>
      <c r="U62" s="183"/>
      <c r="V62" s="184"/>
      <c r="W62" s="182"/>
      <c r="X62" s="183"/>
      <c r="Y62" s="183"/>
      <c r="Z62" s="183"/>
      <c r="AA62" s="183"/>
      <c r="AB62" s="183"/>
      <c r="AC62" s="184"/>
      <c r="AD62" s="182"/>
      <c r="AE62" s="183"/>
      <c r="AF62" s="183"/>
      <c r="AG62" s="183"/>
      <c r="AH62" s="183"/>
      <c r="AI62" s="183"/>
      <c r="AJ62" s="184"/>
      <c r="AK62" s="182"/>
      <c r="AL62" s="183"/>
      <c r="AM62" s="183"/>
      <c r="AN62" s="183"/>
      <c r="AO62" s="183"/>
      <c r="AP62" s="183"/>
      <c r="AQ62" s="184"/>
      <c r="AR62" s="182"/>
      <c r="AS62" s="183"/>
      <c r="AT62" s="184"/>
      <c r="AU62" s="682">
        <f t="shared" si="3"/>
        <v>0</v>
      </c>
      <c r="AV62" s="683"/>
      <c r="AW62" s="684">
        <f t="shared" si="1"/>
        <v>0</v>
      </c>
      <c r="AX62" s="685"/>
      <c r="AY62" s="652"/>
      <c r="AZ62" s="653"/>
      <c r="BA62" s="653"/>
      <c r="BB62" s="653"/>
      <c r="BC62" s="653"/>
      <c r="BD62" s="654"/>
    </row>
    <row r="63" spans="2:56" ht="39.950000000000003" customHeight="1" x14ac:dyDescent="0.2">
      <c r="B63" s="181">
        <f t="shared" si="2"/>
        <v>51</v>
      </c>
      <c r="C63" s="672"/>
      <c r="D63" s="673"/>
      <c r="E63" s="674"/>
      <c r="F63" s="675"/>
      <c r="G63" s="676"/>
      <c r="H63" s="677"/>
      <c r="I63" s="677"/>
      <c r="J63" s="677"/>
      <c r="K63" s="678"/>
      <c r="L63" s="679"/>
      <c r="M63" s="680"/>
      <c r="N63" s="680"/>
      <c r="O63" s="681"/>
      <c r="P63" s="182"/>
      <c r="Q63" s="183"/>
      <c r="R63" s="183"/>
      <c r="S63" s="183"/>
      <c r="T63" s="183"/>
      <c r="U63" s="183"/>
      <c r="V63" s="184"/>
      <c r="W63" s="182"/>
      <c r="X63" s="183"/>
      <c r="Y63" s="183"/>
      <c r="Z63" s="183"/>
      <c r="AA63" s="183"/>
      <c r="AB63" s="183"/>
      <c r="AC63" s="184"/>
      <c r="AD63" s="182"/>
      <c r="AE63" s="183"/>
      <c r="AF63" s="183"/>
      <c r="AG63" s="183"/>
      <c r="AH63" s="183"/>
      <c r="AI63" s="183"/>
      <c r="AJ63" s="184"/>
      <c r="AK63" s="182"/>
      <c r="AL63" s="183"/>
      <c r="AM63" s="183"/>
      <c r="AN63" s="183"/>
      <c r="AO63" s="183"/>
      <c r="AP63" s="183"/>
      <c r="AQ63" s="184"/>
      <c r="AR63" s="182"/>
      <c r="AS63" s="183"/>
      <c r="AT63" s="184"/>
      <c r="AU63" s="682">
        <f t="shared" si="3"/>
        <v>0</v>
      </c>
      <c r="AV63" s="683"/>
      <c r="AW63" s="684">
        <f t="shared" si="1"/>
        <v>0</v>
      </c>
      <c r="AX63" s="685"/>
      <c r="AY63" s="652"/>
      <c r="AZ63" s="653"/>
      <c r="BA63" s="653"/>
      <c r="BB63" s="653"/>
      <c r="BC63" s="653"/>
      <c r="BD63" s="654"/>
    </row>
    <row r="64" spans="2:56" ht="39.950000000000003" customHeight="1" x14ac:dyDescent="0.2">
      <c r="B64" s="181">
        <f t="shared" si="2"/>
        <v>52</v>
      </c>
      <c r="C64" s="672"/>
      <c r="D64" s="673"/>
      <c r="E64" s="674"/>
      <c r="F64" s="675"/>
      <c r="G64" s="676"/>
      <c r="H64" s="677"/>
      <c r="I64" s="677"/>
      <c r="J64" s="677"/>
      <c r="K64" s="678"/>
      <c r="L64" s="679"/>
      <c r="M64" s="680"/>
      <c r="N64" s="680"/>
      <c r="O64" s="681"/>
      <c r="P64" s="182"/>
      <c r="Q64" s="183"/>
      <c r="R64" s="183"/>
      <c r="S64" s="183"/>
      <c r="T64" s="183"/>
      <c r="U64" s="183"/>
      <c r="V64" s="184"/>
      <c r="W64" s="182"/>
      <c r="X64" s="183"/>
      <c r="Y64" s="183"/>
      <c r="Z64" s="183"/>
      <c r="AA64" s="183"/>
      <c r="AB64" s="183"/>
      <c r="AC64" s="184"/>
      <c r="AD64" s="182"/>
      <c r="AE64" s="183"/>
      <c r="AF64" s="183"/>
      <c r="AG64" s="183"/>
      <c r="AH64" s="183"/>
      <c r="AI64" s="183"/>
      <c r="AJ64" s="184"/>
      <c r="AK64" s="182"/>
      <c r="AL64" s="183"/>
      <c r="AM64" s="183"/>
      <c r="AN64" s="183"/>
      <c r="AO64" s="183"/>
      <c r="AP64" s="183"/>
      <c r="AQ64" s="184"/>
      <c r="AR64" s="182"/>
      <c r="AS64" s="183"/>
      <c r="AT64" s="184"/>
      <c r="AU64" s="682">
        <f t="shared" si="3"/>
        <v>0</v>
      </c>
      <c r="AV64" s="683"/>
      <c r="AW64" s="684">
        <f t="shared" si="1"/>
        <v>0</v>
      </c>
      <c r="AX64" s="685"/>
      <c r="AY64" s="652"/>
      <c r="AZ64" s="653"/>
      <c r="BA64" s="653"/>
      <c r="BB64" s="653"/>
      <c r="BC64" s="653"/>
      <c r="BD64" s="654"/>
    </row>
    <row r="65" spans="2:56" ht="39.950000000000003" customHeight="1" x14ac:dyDescent="0.2">
      <c r="B65" s="181">
        <f t="shared" si="2"/>
        <v>53</v>
      </c>
      <c r="C65" s="672"/>
      <c r="D65" s="673"/>
      <c r="E65" s="674"/>
      <c r="F65" s="675"/>
      <c r="G65" s="676"/>
      <c r="H65" s="677"/>
      <c r="I65" s="677"/>
      <c r="J65" s="677"/>
      <c r="K65" s="678"/>
      <c r="L65" s="679"/>
      <c r="M65" s="680"/>
      <c r="N65" s="680"/>
      <c r="O65" s="681"/>
      <c r="P65" s="182"/>
      <c r="Q65" s="183"/>
      <c r="R65" s="183"/>
      <c r="S65" s="183"/>
      <c r="T65" s="183"/>
      <c r="U65" s="183"/>
      <c r="V65" s="184"/>
      <c r="W65" s="182"/>
      <c r="X65" s="183"/>
      <c r="Y65" s="183"/>
      <c r="Z65" s="183"/>
      <c r="AA65" s="183"/>
      <c r="AB65" s="183"/>
      <c r="AC65" s="184"/>
      <c r="AD65" s="182"/>
      <c r="AE65" s="183"/>
      <c r="AF65" s="183"/>
      <c r="AG65" s="183"/>
      <c r="AH65" s="183"/>
      <c r="AI65" s="183"/>
      <c r="AJ65" s="184"/>
      <c r="AK65" s="182"/>
      <c r="AL65" s="183"/>
      <c r="AM65" s="183"/>
      <c r="AN65" s="183"/>
      <c r="AO65" s="183"/>
      <c r="AP65" s="183"/>
      <c r="AQ65" s="184"/>
      <c r="AR65" s="182"/>
      <c r="AS65" s="183"/>
      <c r="AT65" s="184"/>
      <c r="AU65" s="682">
        <f t="shared" si="3"/>
        <v>0</v>
      </c>
      <c r="AV65" s="683"/>
      <c r="AW65" s="684">
        <f t="shared" si="1"/>
        <v>0</v>
      </c>
      <c r="AX65" s="685"/>
      <c r="AY65" s="652"/>
      <c r="AZ65" s="653"/>
      <c r="BA65" s="653"/>
      <c r="BB65" s="653"/>
      <c r="BC65" s="653"/>
      <c r="BD65" s="654"/>
    </row>
    <row r="66" spans="2:56" ht="39.950000000000003" customHeight="1" x14ac:dyDescent="0.2">
      <c r="B66" s="181">
        <f t="shared" si="2"/>
        <v>54</v>
      </c>
      <c r="C66" s="672"/>
      <c r="D66" s="673"/>
      <c r="E66" s="674"/>
      <c r="F66" s="675"/>
      <c r="G66" s="676"/>
      <c r="H66" s="677"/>
      <c r="I66" s="677"/>
      <c r="J66" s="677"/>
      <c r="K66" s="678"/>
      <c r="L66" s="679"/>
      <c r="M66" s="680"/>
      <c r="N66" s="680"/>
      <c r="O66" s="681"/>
      <c r="P66" s="182"/>
      <c r="Q66" s="183"/>
      <c r="R66" s="183"/>
      <c r="S66" s="183"/>
      <c r="T66" s="183"/>
      <c r="U66" s="183"/>
      <c r="V66" s="184"/>
      <c r="W66" s="182"/>
      <c r="X66" s="183"/>
      <c r="Y66" s="183"/>
      <c r="Z66" s="183"/>
      <c r="AA66" s="183"/>
      <c r="AB66" s="183"/>
      <c r="AC66" s="184"/>
      <c r="AD66" s="182"/>
      <c r="AE66" s="183"/>
      <c r="AF66" s="183"/>
      <c r="AG66" s="183"/>
      <c r="AH66" s="183"/>
      <c r="AI66" s="183"/>
      <c r="AJ66" s="184"/>
      <c r="AK66" s="182"/>
      <c r="AL66" s="183"/>
      <c r="AM66" s="183"/>
      <c r="AN66" s="183"/>
      <c r="AO66" s="183"/>
      <c r="AP66" s="183"/>
      <c r="AQ66" s="184"/>
      <c r="AR66" s="182"/>
      <c r="AS66" s="183"/>
      <c r="AT66" s="184"/>
      <c r="AU66" s="682">
        <f t="shared" si="3"/>
        <v>0</v>
      </c>
      <c r="AV66" s="683"/>
      <c r="AW66" s="684">
        <f t="shared" si="1"/>
        <v>0</v>
      </c>
      <c r="AX66" s="685"/>
      <c r="AY66" s="652"/>
      <c r="AZ66" s="653"/>
      <c r="BA66" s="653"/>
      <c r="BB66" s="653"/>
      <c r="BC66" s="653"/>
      <c r="BD66" s="654"/>
    </row>
    <row r="67" spans="2:56" ht="39.950000000000003" customHeight="1" x14ac:dyDescent="0.2">
      <c r="B67" s="181">
        <f t="shared" si="2"/>
        <v>55</v>
      </c>
      <c r="C67" s="672"/>
      <c r="D67" s="673"/>
      <c r="E67" s="674"/>
      <c r="F67" s="675"/>
      <c r="G67" s="676"/>
      <c r="H67" s="677"/>
      <c r="I67" s="677"/>
      <c r="J67" s="677"/>
      <c r="K67" s="678"/>
      <c r="L67" s="679"/>
      <c r="M67" s="680"/>
      <c r="N67" s="680"/>
      <c r="O67" s="681"/>
      <c r="P67" s="182"/>
      <c r="Q67" s="183"/>
      <c r="R67" s="183"/>
      <c r="S67" s="183"/>
      <c r="T67" s="183"/>
      <c r="U67" s="183"/>
      <c r="V67" s="184"/>
      <c r="W67" s="182"/>
      <c r="X67" s="183"/>
      <c r="Y67" s="183"/>
      <c r="Z67" s="183"/>
      <c r="AA67" s="183"/>
      <c r="AB67" s="183"/>
      <c r="AC67" s="184"/>
      <c r="AD67" s="182"/>
      <c r="AE67" s="183"/>
      <c r="AF67" s="183"/>
      <c r="AG67" s="183"/>
      <c r="AH67" s="183"/>
      <c r="AI67" s="183"/>
      <c r="AJ67" s="184"/>
      <c r="AK67" s="182"/>
      <c r="AL67" s="183"/>
      <c r="AM67" s="183"/>
      <c r="AN67" s="183"/>
      <c r="AO67" s="183"/>
      <c r="AP67" s="183"/>
      <c r="AQ67" s="184"/>
      <c r="AR67" s="182"/>
      <c r="AS67" s="183"/>
      <c r="AT67" s="184"/>
      <c r="AU67" s="682">
        <f t="shared" si="3"/>
        <v>0</v>
      </c>
      <c r="AV67" s="683"/>
      <c r="AW67" s="684">
        <f t="shared" si="1"/>
        <v>0</v>
      </c>
      <c r="AX67" s="685"/>
      <c r="AY67" s="652"/>
      <c r="AZ67" s="653"/>
      <c r="BA67" s="653"/>
      <c r="BB67" s="653"/>
      <c r="BC67" s="653"/>
      <c r="BD67" s="654"/>
    </row>
    <row r="68" spans="2:56" ht="39.950000000000003" customHeight="1" x14ac:dyDescent="0.2">
      <c r="B68" s="181">
        <f t="shared" si="2"/>
        <v>56</v>
      </c>
      <c r="C68" s="672"/>
      <c r="D68" s="673"/>
      <c r="E68" s="674"/>
      <c r="F68" s="675"/>
      <c r="G68" s="676"/>
      <c r="H68" s="677"/>
      <c r="I68" s="677"/>
      <c r="J68" s="677"/>
      <c r="K68" s="678"/>
      <c r="L68" s="679"/>
      <c r="M68" s="680"/>
      <c r="N68" s="680"/>
      <c r="O68" s="681"/>
      <c r="P68" s="185"/>
      <c r="Q68" s="186"/>
      <c r="R68" s="186"/>
      <c r="S68" s="186"/>
      <c r="T68" s="186"/>
      <c r="U68" s="186"/>
      <c r="V68" s="187"/>
      <c r="W68" s="185"/>
      <c r="X68" s="186"/>
      <c r="Y68" s="186"/>
      <c r="Z68" s="186"/>
      <c r="AA68" s="186"/>
      <c r="AB68" s="186"/>
      <c r="AC68" s="187"/>
      <c r="AD68" s="185"/>
      <c r="AE68" s="186"/>
      <c r="AF68" s="186"/>
      <c r="AG68" s="186"/>
      <c r="AH68" s="186"/>
      <c r="AI68" s="186"/>
      <c r="AJ68" s="187"/>
      <c r="AK68" s="185"/>
      <c r="AL68" s="186"/>
      <c r="AM68" s="186"/>
      <c r="AN68" s="186"/>
      <c r="AO68" s="186"/>
      <c r="AP68" s="186"/>
      <c r="AQ68" s="187"/>
      <c r="AR68" s="185"/>
      <c r="AS68" s="186"/>
      <c r="AT68" s="187"/>
      <c r="AU68" s="682">
        <f t="shared" si="3"/>
        <v>0</v>
      </c>
      <c r="AV68" s="683"/>
      <c r="AW68" s="684">
        <f t="shared" si="1"/>
        <v>0</v>
      </c>
      <c r="AX68" s="685"/>
      <c r="AY68" s="652"/>
      <c r="AZ68" s="653"/>
      <c r="BA68" s="653"/>
      <c r="BB68" s="653"/>
      <c r="BC68" s="653"/>
      <c r="BD68" s="654"/>
    </row>
    <row r="69" spans="2:56" ht="39.950000000000003" customHeight="1" x14ac:dyDescent="0.2">
      <c r="B69" s="181">
        <f t="shared" si="2"/>
        <v>57</v>
      </c>
      <c r="C69" s="672"/>
      <c r="D69" s="673"/>
      <c r="E69" s="674"/>
      <c r="F69" s="675"/>
      <c r="G69" s="676"/>
      <c r="H69" s="677"/>
      <c r="I69" s="677"/>
      <c r="J69" s="677"/>
      <c r="K69" s="678"/>
      <c r="L69" s="679"/>
      <c r="M69" s="680"/>
      <c r="N69" s="680"/>
      <c r="O69" s="681"/>
      <c r="P69" s="182"/>
      <c r="Q69" s="183"/>
      <c r="R69" s="183"/>
      <c r="S69" s="183"/>
      <c r="T69" s="183"/>
      <c r="U69" s="183"/>
      <c r="V69" s="184"/>
      <c r="W69" s="182"/>
      <c r="X69" s="183"/>
      <c r="Y69" s="183"/>
      <c r="Z69" s="183"/>
      <c r="AA69" s="183"/>
      <c r="AB69" s="183"/>
      <c r="AC69" s="184"/>
      <c r="AD69" s="182"/>
      <c r="AE69" s="183"/>
      <c r="AF69" s="183"/>
      <c r="AG69" s="183"/>
      <c r="AH69" s="183"/>
      <c r="AI69" s="183"/>
      <c r="AJ69" s="184"/>
      <c r="AK69" s="182"/>
      <c r="AL69" s="183"/>
      <c r="AM69" s="183"/>
      <c r="AN69" s="183"/>
      <c r="AO69" s="183"/>
      <c r="AP69" s="183"/>
      <c r="AQ69" s="184"/>
      <c r="AR69" s="182"/>
      <c r="AS69" s="183"/>
      <c r="AT69" s="184"/>
      <c r="AU69" s="682">
        <f t="shared" si="3"/>
        <v>0</v>
      </c>
      <c r="AV69" s="683"/>
      <c r="AW69" s="684">
        <f t="shared" si="1"/>
        <v>0</v>
      </c>
      <c r="AX69" s="685"/>
      <c r="AY69" s="652"/>
      <c r="AZ69" s="653"/>
      <c r="BA69" s="653"/>
      <c r="BB69" s="653"/>
      <c r="BC69" s="653"/>
      <c r="BD69" s="654"/>
    </row>
    <row r="70" spans="2:56" ht="39.950000000000003" customHeight="1" x14ac:dyDescent="0.2">
      <c r="B70" s="181">
        <f t="shared" si="2"/>
        <v>58</v>
      </c>
      <c r="C70" s="672"/>
      <c r="D70" s="673"/>
      <c r="E70" s="674"/>
      <c r="F70" s="675"/>
      <c r="G70" s="676"/>
      <c r="H70" s="677"/>
      <c r="I70" s="677"/>
      <c r="J70" s="677"/>
      <c r="K70" s="678"/>
      <c r="L70" s="679"/>
      <c r="M70" s="680"/>
      <c r="N70" s="680"/>
      <c r="O70" s="681"/>
      <c r="P70" s="182"/>
      <c r="Q70" s="183"/>
      <c r="R70" s="183"/>
      <c r="S70" s="183"/>
      <c r="T70" s="183"/>
      <c r="U70" s="183"/>
      <c r="V70" s="184"/>
      <c r="W70" s="182"/>
      <c r="X70" s="183"/>
      <c r="Y70" s="183"/>
      <c r="Z70" s="183"/>
      <c r="AA70" s="183"/>
      <c r="AB70" s="183"/>
      <c r="AC70" s="184"/>
      <c r="AD70" s="182"/>
      <c r="AE70" s="183"/>
      <c r="AF70" s="183"/>
      <c r="AG70" s="183"/>
      <c r="AH70" s="183"/>
      <c r="AI70" s="183"/>
      <c r="AJ70" s="184"/>
      <c r="AK70" s="182"/>
      <c r="AL70" s="183"/>
      <c r="AM70" s="183"/>
      <c r="AN70" s="183"/>
      <c r="AO70" s="183"/>
      <c r="AP70" s="183"/>
      <c r="AQ70" s="184"/>
      <c r="AR70" s="182"/>
      <c r="AS70" s="183"/>
      <c r="AT70" s="184"/>
      <c r="AU70" s="682">
        <f t="shared" si="3"/>
        <v>0</v>
      </c>
      <c r="AV70" s="683"/>
      <c r="AW70" s="684">
        <f t="shared" si="1"/>
        <v>0</v>
      </c>
      <c r="AX70" s="685"/>
      <c r="AY70" s="652"/>
      <c r="AZ70" s="653"/>
      <c r="BA70" s="653"/>
      <c r="BB70" s="653"/>
      <c r="BC70" s="653"/>
      <c r="BD70" s="654"/>
    </row>
    <row r="71" spans="2:56" ht="39.950000000000003" customHeight="1" x14ac:dyDescent="0.2">
      <c r="B71" s="181">
        <f t="shared" si="2"/>
        <v>59</v>
      </c>
      <c r="C71" s="672"/>
      <c r="D71" s="673"/>
      <c r="E71" s="674"/>
      <c r="F71" s="675"/>
      <c r="G71" s="676"/>
      <c r="H71" s="677"/>
      <c r="I71" s="677"/>
      <c r="J71" s="677"/>
      <c r="K71" s="678"/>
      <c r="L71" s="679"/>
      <c r="M71" s="680"/>
      <c r="N71" s="680"/>
      <c r="O71" s="681"/>
      <c r="P71" s="182"/>
      <c r="Q71" s="183"/>
      <c r="R71" s="183"/>
      <c r="S71" s="183"/>
      <c r="T71" s="183"/>
      <c r="U71" s="183"/>
      <c r="V71" s="184"/>
      <c r="W71" s="182"/>
      <c r="X71" s="183"/>
      <c r="Y71" s="183"/>
      <c r="Z71" s="183"/>
      <c r="AA71" s="183"/>
      <c r="AB71" s="183"/>
      <c r="AC71" s="184"/>
      <c r="AD71" s="182"/>
      <c r="AE71" s="183"/>
      <c r="AF71" s="183"/>
      <c r="AG71" s="183"/>
      <c r="AH71" s="183"/>
      <c r="AI71" s="183"/>
      <c r="AJ71" s="184"/>
      <c r="AK71" s="182"/>
      <c r="AL71" s="183"/>
      <c r="AM71" s="183"/>
      <c r="AN71" s="183"/>
      <c r="AO71" s="183"/>
      <c r="AP71" s="183"/>
      <c r="AQ71" s="184"/>
      <c r="AR71" s="182"/>
      <c r="AS71" s="183"/>
      <c r="AT71" s="184"/>
      <c r="AU71" s="682">
        <f t="shared" si="3"/>
        <v>0</v>
      </c>
      <c r="AV71" s="683"/>
      <c r="AW71" s="684">
        <f t="shared" si="1"/>
        <v>0</v>
      </c>
      <c r="AX71" s="685"/>
      <c r="AY71" s="652"/>
      <c r="AZ71" s="653"/>
      <c r="BA71" s="653"/>
      <c r="BB71" s="653"/>
      <c r="BC71" s="653"/>
      <c r="BD71" s="654"/>
    </row>
    <row r="72" spans="2:56" ht="39.950000000000003" customHeight="1" x14ac:dyDescent="0.2">
      <c r="B72" s="181">
        <f t="shared" si="2"/>
        <v>60</v>
      </c>
      <c r="C72" s="672"/>
      <c r="D72" s="673"/>
      <c r="E72" s="674"/>
      <c r="F72" s="675"/>
      <c r="G72" s="676"/>
      <c r="H72" s="677"/>
      <c r="I72" s="677"/>
      <c r="J72" s="677"/>
      <c r="K72" s="678"/>
      <c r="L72" s="679"/>
      <c r="M72" s="680"/>
      <c r="N72" s="680"/>
      <c r="O72" s="681"/>
      <c r="P72" s="182"/>
      <c r="Q72" s="183"/>
      <c r="R72" s="183"/>
      <c r="S72" s="183"/>
      <c r="T72" s="183"/>
      <c r="U72" s="183"/>
      <c r="V72" s="184"/>
      <c r="W72" s="182"/>
      <c r="X72" s="183"/>
      <c r="Y72" s="183"/>
      <c r="Z72" s="183"/>
      <c r="AA72" s="183"/>
      <c r="AB72" s="183"/>
      <c r="AC72" s="184"/>
      <c r="AD72" s="182"/>
      <c r="AE72" s="183"/>
      <c r="AF72" s="183"/>
      <c r="AG72" s="183"/>
      <c r="AH72" s="183"/>
      <c r="AI72" s="183"/>
      <c r="AJ72" s="184"/>
      <c r="AK72" s="182"/>
      <c r="AL72" s="183"/>
      <c r="AM72" s="183"/>
      <c r="AN72" s="183"/>
      <c r="AO72" s="183"/>
      <c r="AP72" s="183"/>
      <c r="AQ72" s="184"/>
      <c r="AR72" s="182"/>
      <c r="AS72" s="183"/>
      <c r="AT72" s="184"/>
      <c r="AU72" s="682">
        <f t="shared" si="3"/>
        <v>0</v>
      </c>
      <c r="AV72" s="683"/>
      <c r="AW72" s="684">
        <f t="shared" si="1"/>
        <v>0</v>
      </c>
      <c r="AX72" s="685"/>
      <c r="AY72" s="652"/>
      <c r="AZ72" s="653"/>
      <c r="BA72" s="653"/>
      <c r="BB72" s="653"/>
      <c r="BC72" s="653"/>
      <c r="BD72" s="654"/>
    </row>
    <row r="73" spans="2:56" ht="39.950000000000003" customHeight="1" x14ac:dyDescent="0.2">
      <c r="B73" s="181">
        <f t="shared" si="2"/>
        <v>61</v>
      </c>
      <c r="C73" s="672"/>
      <c r="D73" s="673"/>
      <c r="E73" s="674"/>
      <c r="F73" s="675"/>
      <c r="G73" s="676"/>
      <c r="H73" s="677"/>
      <c r="I73" s="677"/>
      <c r="J73" s="677"/>
      <c r="K73" s="678"/>
      <c r="L73" s="679"/>
      <c r="M73" s="680"/>
      <c r="N73" s="680"/>
      <c r="O73" s="681"/>
      <c r="P73" s="182"/>
      <c r="Q73" s="183"/>
      <c r="R73" s="183"/>
      <c r="S73" s="183"/>
      <c r="T73" s="183"/>
      <c r="U73" s="183"/>
      <c r="V73" s="184"/>
      <c r="W73" s="182"/>
      <c r="X73" s="183"/>
      <c r="Y73" s="183"/>
      <c r="Z73" s="183"/>
      <c r="AA73" s="183"/>
      <c r="AB73" s="183"/>
      <c r="AC73" s="184"/>
      <c r="AD73" s="182"/>
      <c r="AE73" s="183"/>
      <c r="AF73" s="183"/>
      <c r="AG73" s="183"/>
      <c r="AH73" s="183"/>
      <c r="AI73" s="183"/>
      <c r="AJ73" s="184"/>
      <c r="AK73" s="182"/>
      <c r="AL73" s="183"/>
      <c r="AM73" s="183"/>
      <c r="AN73" s="183"/>
      <c r="AO73" s="183"/>
      <c r="AP73" s="183"/>
      <c r="AQ73" s="184"/>
      <c r="AR73" s="182"/>
      <c r="AS73" s="183"/>
      <c r="AT73" s="184"/>
      <c r="AU73" s="682">
        <f t="shared" si="3"/>
        <v>0</v>
      </c>
      <c r="AV73" s="683"/>
      <c r="AW73" s="684">
        <f t="shared" si="1"/>
        <v>0</v>
      </c>
      <c r="AX73" s="685"/>
      <c r="AY73" s="652"/>
      <c r="AZ73" s="653"/>
      <c r="BA73" s="653"/>
      <c r="BB73" s="653"/>
      <c r="BC73" s="653"/>
      <c r="BD73" s="654"/>
    </row>
    <row r="74" spans="2:56" ht="39.950000000000003" customHeight="1" x14ac:dyDescent="0.2">
      <c r="B74" s="181">
        <f t="shared" si="2"/>
        <v>62</v>
      </c>
      <c r="C74" s="672"/>
      <c r="D74" s="673"/>
      <c r="E74" s="674"/>
      <c r="F74" s="675"/>
      <c r="G74" s="676"/>
      <c r="H74" s="677"/>
      <c r="I74" s="677"/>
      <c r="J74" s="677"/>
      <c r="K74" s="678"/>
      <c r="L74" s="679"/>
      <c r="M74" s="680"/>
      <c r="N74" s="680"/>
      <c r="O74" s="681"/>
      <c r="P74" s="182"/>
      <c r="Q74" s="183"/>
      <c r="R74" s="183"/>
      <c r="S74" s="183"/>
      <c r="T74" s="183"/>
      <c r="U74" s="183"/>
      <c r="V74" s="184"/>
      <c r="W74" s="182"/>
      <c r="X74" s="183"/>
      <c r="Y74" s="183"/>
      <c r="Z74" s="183"/>
      <c r="AA74" s="183"/>
      <c r="AB74" s="183"/>
      <c r="AC74" s="184"/>
      <c r="AD74" s="182"/>
      <c r="AE74" s="183"/>
      <c r="AF74" s="183"/>
      <c r="AG74" s="183"/>
      <c r="AH74" s="183"/>
      <c r="AI74" s="183"/>
      <c r="AJ74" s="184"/>
      <c r="AK74" s="182"/>
      <c r="AL74" s="183"/>
      <c r="AM74" s="183"/>
      <c r="AN74" s="183"/>
      <c r="AO74" s="183"/>
      <c r="AP74" s="183"/>
      <c r="AQ74" s="184"/>
      <c r="AR74" s="182"/>
      <c r="AS74" s="183"/>
      <c r="AT74" s="184"/>
      <c r="AU74" s="682">
        <f t="shared" si="3"/>
        <v>0</v>
      </c>
      <c r="AV74" s="683"/>
      <c r="AW74" s="684">
        <f t="shared" si="1"/>
        <v>0</v>
      </c>
      <c r="AX74" s="685"/>
      <c r="AY74" s="652"/>
      <c r="AZ74" s="653"/>
      <c r="BA74" s="653"/>
      <c r="BB74" s="653"/>
      <c r="BC74" s="653"/>
      <c r="BD74" s="654"/>
    </row>
    <row r="75" spans="2:56" ht="39.950000000000003" customHeight="1" x14ac:dyDescent="0.2">
      <c r="B75" s="181">
        <f t="shared" si="2"/>
        <v>63</v>
      </c>
      <c r="C75" s="672"/>
      <c r="D75" s="673"/>
      <c r="E75" s="674"/>
      <c r="F75" s="675"/>
      <c r="G75" s="676"/>
      <c r="H75" s="677"/>
      <c r="I75" s="677"/>
      <c r="J75" s="677"/>
      <c r="K75" s="678"/>
      <c r="L75" s="679"/>
      <c r="M75" s="680"/>
      <c r="N75" s="680"/>
      <c r="O75" s="681"/>
      <c r="P75" s="182"/>
      <c r="Q75" s="183"/>
      <c r="R75" s="183"/>
      <c r="S75" s="183"/>
      <c r="T75" s="183"/>
      <c r="U75" s="183"/>
      <c r="V75" s="184"/>
      <c r="W75" s="182"/>
      <c r="X75" s="183"/>
      <c r="Y75" s="183"/>
      <c r="Z75" s="183"/>
      <c r="AA75" s="183"/>
      <c r="AB75" s="183"/>
      <c r="AC75" s="184"/>
      <c r="AD75" s="182"/>
      <c r="AE75" s="183"/>
      <c r="AF75" s="183"/>
      <c r="AG75" s="183"/>
      <c r="AH75" s="183"/>
      <c r="AI75" s="183"/>
      <c r="AJ75" s="184"/>
      <c r="AK75" s="182"/>
      <c r="AL75" s="183"/>
      <c r="AM75" s="183"/>
      <c r="AN75" s="183"/>
      <c r="AO75" s="183"/>
      <c r="AP75" s="183"/>
      <c r="AQ75" s="184"/>
      <c r="AR75" s="182"/>
      <c r="AS75" s="183"/>
      <c r="AT75" s="184"/>
      <c r="AU75" s="682">
        <f t="shared" si="3"/>
        <v>0</v>
      </c>
      <c r="AV75" s="683"/>
      <c r="AW75" s="684">
        <f t="shared" si="1"/>
        <v>0</v>
      </c>
      <c r="AX75" s="685"/>
      <c r="AY75" s="652"/>
      <c r="AZ75" s="653"/>
      <c r="BA75" s="653"/>
      <c r="BB75" s="653"/>
      <c r="BC75" s="653"/>
      <c r="BD75" s="654"/>
    </row>
    <row r="76" spans="2:56" ht="39.950000000000003" customHeight="1" x14ac:dyDescent="0.2">
      <c r="B76" s="181">
        <f t="shared" si="2"/>
        <v>64</v>
      </c>
      <c r="C76" s="672"/>
      <c r="D76" s="673"/>
      <c r="E76" s="674"/>
      <c r="F76" s="675"/>
      <c r="G76" s="676"/>
      <c r="H76" s="677"/>
      <c r="I76" s="677"/>
      <c r="J76" s="677"/>
      <c r="K76" s="678"/>
      <c r="L76" s="679"/>
      <c r="M76" s="680"/>
      <c r="N76" s="680"/>
      <c r="O76" s="681"/>
      <c r="P76" s="182"/>
      <c r="Q76" s="183"/>
      <c r="R76" s="183"/>
      <c r="S76" s="183"/>
      <c r="T76" s="183"/>
      <c r="U76" s="183"/>
      <c r="V76" s="184"/>
      <c r="W76" s="182"/>
      <c r="X76" s="183"/>
      <c r="Y76" s="183"/>
      <c r="Z76" s="183"/>
      <c r="AA76" s="183"/>
      <c r="AB76" s="183"/>
      <c r="AC76" s="184"/>
      <c r="AD76" s="182"/>
      <c r="AE76" s="183"/>
      <c r="AF76" s="183"/>
      <c r="AG76" s="183"/>
      <c r="AH76" s="183"/>
      <c r="AI76" s="183"/>
      <c r="AJ76" s="184"/>
      <c r="AK76" s="182"/>
      <c r="AL76" s="183"/>
      <c r="AM76" s="183"/>
      <c r="AN76" s="183"/>
      <c r="AO76" s="183"/>
      <c r="AP76" s="183"/>
      <c r="AQ76" s="184"/>
      <c r="AR76" s="182"/>
      <c r="AS76" s="183"/>
      <c r="AT76" s="184"/>
      <c r="AU76" s="682">
        <f t="shared" si="3"/>
        <v>0</v>
      </c>
      <c r="AV76" s="683"/>
      <c r="AW76" s="684">
        <f t="shared" si="1"/>
        <v>0</v>
      </c>
      <c r="AX76" s="685"/>
      <c r="AY76" s="652"/>
      <c r="AZ76" s="653"/>
      <c r="BA76" s="653"/>
      <c r="BB76" s="653"/>
      <c r="BC76" s="653"/>
      <c r="BD76" s="654"/>
    </row>
    <row r="77" spans="2:56" ht="39.950000000000003" customHeight="1" x14ac:dyDescent="0.2">
      <c r="B77" s="181">
        <f t="shared" si="2"/>
        <v>65</v>
      </c>
      <c r="C77" s="672"/>
      <c r="D77" s="673"/>
      <c r="E77" s="674"/>
      <c r="F77" s="675"/>
      <c r="G77" s="676"/>
      <c r="H77" s="677"/>
      <c r="I77" s="677"/>
      <c r="J77" s="677"/>
      <c r="K77" s="678"/>
      <c r="L77" s="679"/>
      <c r="M77" s="680"/>
      <c r="N77" s="680"/>
      <c r="O77" s="681"/>
      <c r="P77" s="182"/>
      <c r="Q77" s="183"/>
      <c r="R77" s="183"/>
      <c r="S77" s="183"/>
      <c r="T77" s="183"/>
      <c r="U77" s="183"/>
      <c r="V77" s="184"/>
      <c r="W77" s="182"/>
      <c r="X77" s="183"/>
      <c r="Y77" s="183"/>
      <c r="Z77" s="183"/>
      <c r="AA77" s="183"/>
      <c r="AB77" s="183"/>
      <c r="AC77" s="184"/>
      <c r="AD77" s="182"/>
      <c r="AE77" s="183"/>
      <c r="AF77" s="183"/>
      <c r="AG77" s="183"/>
      <c r="AH77" s="183"/>
      <c r="AI77" s="183"/>
      <c r="AJ77" s="184"/>
      <c r="AK77" s="182"/>
      <c r="AL77" s="183"/>
      <c r="AM77" s="183"/>
      <c r="AN77" s="183"/>
      <c r="AO77" s="183"/>
      <c r="AP77" s="183"/>
      <c r="AQ77" s="184"/>
      <c r="AR77" s="182"/>
      <c r="AS77" s="183"/>
      <c r="AT77" s="184"/>
      <c r="AU77" s="682">
        <f t="shared" si="3"/>
        <v>0</v>
      </c>
      <c r="AV77" s="683"/>
      <c r="AW77" s="684">
        <f t="shared" ref="AW77:AW112" si="4">IF($AZ$3="４週",AU77/4,IF($AZ$3="暦月",AU77/($AZ$6/7),""))</f>
        <v>0</v>
      </c>
      <c r="AX77" s="685"/>
      <c r="AY77" s="652"/>
      <c r="AZ77" s="653"/>
      <c r="BA77" s="653"/>
      <c r="BB77" s="653"/>
      <c r="BC77" s="653"/>
      <c r="BD77" s="654"/>
    </row>
    <row r="78" spans="2:56" ht="39.950000000000003" customHeight="1" x14ac:dyDescent="0.2">
      <c r="B78" s="181">
        <f t="shared" ref="B78:B112" si="5">B77+1</f>
        <v>66</v>
      </c>
      <c r="C78" s="672"/>
      <c r="D78" s="673"/>
      <c r="E78" s="674"/>
      <c r="F78" s="675"/>
      <c r="G78" s="676"/>
      <c r="H78" s="677"/>
      <c r="I78" s="677"/>
      <c r="J78" s="677"/>
      <c r="K78" s="678"/>
      <c r="L78" s="679"/>
      <c r="M78" s="680"/>
      <c r="N78" s="680"/>
      <c r="O78" s="681"/>
      <c r="P78" s="182"/>
      <c r="Q78" s="183"/>
      <c r="R78" s="183"/>
      <c r="S78" s="183"/>
      <c r="T78" s="183"/>
      <c r="U78" s="183"/>
      <c r="V78" s="184"/>
      <c r="W78" s="182"/>
      <c r="X78" s="183"/>
      <c r="Y78" s="183"/>
      <c r="Z78" s="183"/>
      <c r="AA78" s="183"/>
      <c r="AB78" s="183"/>
      <c r="AC78" s="184"/>
      <c r="AD78" s="182"/>
      <c r="AE78" s="183"/>
      <c r="AF78" s="183"/>
      <c r="AG78" s="183"/>
      <c r="AH78" s="183"/>
      <c r="AI78" s="183"/>
      <c r="AJ78" s="184"/>
      <c r="AK78" s="182"/>
      <c r="AL78" s="183"/>
      <c r="AM78" s="183"/>
      <c r="AN78" s="183"/>
      <c r="AO78" s="183"/>
      <c r="AP78" s="183"/>
      <c r="AQ78" s="184"/>
      <c r="AR78" s="182"/>
      <c r="AS78" s="183"/>
      <c r="AT78" s="184"/>
      <c r="AU78" s="682">
        <f t="shared" si="3"/>
        <v>0</v>
      </c>
      <c r="AV78" s="683"/>
      <c r="AW78" s="684">
        <f t="shared" si="4"/>
        <v>0</v>
      </c>
      <c r="AX78" s="685"/>
      <c r="AY78" s="652"/>
      <c r="AZ78" s="653"/>
      <c r="BA78" s="653"/>
      <c r="BB78" s="653"/>
      <c r="BC78" s="653"/>
      <c r="BD78" s="654"/>
    </row>
    <row r="79" spans="2:56" ht="39.950000000000003" customHeight="1" x14ac:dyDescent="0.2">
      <c r="B79" s="181">
        <f t="shared" si="5"/>
        <v>67</v>
      </c>
      <c r="C79" s="672"/>
      <c r="D79" s="673"/>
      <c r="E79" s="674"/>
      <c r="F79" s="675"/>
      <c r="G79" s="676"/>
      <c r="H79" s="677"/>
      <c r="I79" s="677"/>
      <c r="J79" s="677"/>
      <c r="K79" s="678"/>
      <c r="L79" s="679"/>
      <c r="M79" s="680"/>
      <c r="N79" s="680"/>
      <c r="O79" s="681"/>
      <c r="P79" s="182"/>
      <c r="Q79" s="183"/>
      <c r="R79" s="183"/>
      <c r="S79" s="183"/>
      <c r="T79" s="183"/>
      <c r="U79" s="183"/>
      <c r="V79" s="184"/>
      <c r="W79" s="182"/>
      <c r="X79" s="183"/>
      <c r="Y79" s="183"/>
      <c r="Z79" s="183"/>
      <c r="AA79" s="183"/>
      <c r="AB79" s="183"/>
      <c r="AC79" s="184"/>
      <c r="AD79" s="182"/>
      <c r="AE79" s="183"/>
      <c r="AF79" s="183"/>
      <c r="AG79" s="183"/>
      <c r="AH79" s="183"/>
      <c r="AI79" s="183"/>
      <c r="AJ79" s="184"/>
      <c r="AK79" s="182"/>
      <c r="AL79" s="183"/>
      <c r="AM79" s="183"/>
      <c r="AN79" s="183"/>
      <c r="AO79" s="183"/>
      <c r="AP79" s="183"/>
      <c r="AQ79" s="184"/>
      <c r="AR79" s="182"/>
      <c r="AS79" s="183"/>
      <c r="AT79" s="184"/>
      <c r="AU79" s="682">
        <f t="shared" si="3"/>
        <v>0</v>
      </c>
      <c r="AV79" s="683"/>
      <c r="AW79" s="684">
        <f t="shared" si="4"/>
        <v>0</v>
      </c>
      <c r="AX79" s="685"/>
      <c r="AY79" s="652"/>
      <c r="AZ79" s="653"/>
      <c r="BA79" s="653"/>
      <c r="BB79" s="653"/>
      <c r="BC79" s="653"/>
      <c r="BD79" s="654"/>
    </row>
    <row r="80" spans="2:56" ht="39.950000000000003" customHeight="1" x14ac:dyDescent="0.2">
      <c r="B80" s="181">
        <f t="shared" si="5"/>
        <v>68</v>
      </c>
      <c r="C80" s="672"/>
      <c r="D80" s="673"/>
      <c r="E80" s="674"/>
      <c r="F80" s="675"/>
      <c r="G80" s="676"/>
      <c r="H80" s="677"/>
      <c r="I80" s="677"/>
      <c r="J80" s="677"/>
      <c r="K80" s="678"/>
      <c r="L80" s="679"/>
      <c r="M80" s="680"/>
      <c r="N80" s="680"/>
      <c r="O80" s="681"/>
      <c r="P80" s="182"/>
      <c r="Q80" s="183"/>
      <c r="R80" s="183"/>
      <c r="S80" s="183"/>
      <c r="T80" s="183"/>
      <c r="U80" s="183"/>
      <c r="V80" s="184"/>
      <c r="W80" s="182"/>
      <c r="X80" s="183"/>
      <c r="Y80" s="183"/>
      <c r="Z80" s="183"/>
      <c r="AA80" s="183"/>
      <c r="AB80" s="183"/>
      <c r="AC80" s="184"/>
      <c r="AD80" s="182"/>
      <c r="AE80" s="183"/>
      <c r="AF80" s="183"/>
      <c r="AG80" s="183"/>
      <c r="AH80" s="183"/>
      <c r="AI80" s="183"/>
      <c r="AJ80" s="184"/>
      <c r="AK80" s="182"/>
      <c r="AL80" s="183"/>
      <c r="AM80" s="183"/>
      <c r="AN80" s="183"/>
      <c r="AO80" s="183"/>
      <c r="AP80" s="183"/>
      <c r="AQ80" s="184"/>
      <c r="AR80" s="182"/>
      <c r="AS80" s="183"/>
      <c r="AT80" s="184"/>
      <c r="AU80" s="682">
        <f t="shared" si="3"/>
        <v>0</v>
      </c>
      <c r="AV80" s="683"/>
      <c r="AW80" s="684">
        <f t="shared" si="4"/>
        <v>0</v>
      </c>
      <c r="AX80" s="685"/>
      <c r="AY80" s="652"/>
      <c r="AZ80" s="653"/>
      <c r="BA80" s="653"/>
      <c r="BB80" s="653"/>
      <c r="BC80" s="653"/>
      <c r="BD80" s="654"/>
    </row>
    <row r="81" spans="2:56" ht="39.950000000000003" customHeight="1" x14ac:dyDescent="0.2">
      <c r="B81" s="181">
        <f t="shared" si="5"/>
        <v>69</v>
      </c>
      <c r="C81" s="672"/>
      <c r="D81" s="673"/>
      <c r="E81" s="674"/>
      <c r="F81" s="675"/>
      <c r="G81" s="676"/>
      <c r="H81" s="677"/>
      <c r="I81" s="677"/>
      <c r="J81" s="677"/>
      <c r="K81" s="678"/>
      <c r="L81" s="679"/>
      <c r="M81" s="680"/>
      <c r="N81" s="680"/>
      <c r="O81" s="681"/>
      <c r="P81" s="182"/>
      <c r="Q81" s="183"/>
      <c r="R81" s="183"/>
      <c r="S81" s="183"/>
      <c r="T81" s="183"/>
      <c r="U81" s="183"/>
      <c r="V81" s="184"/>
      <c r="W81" s="182"/>
      <c r="X81" s="183"/>
      <c r="Y81" s="183"/>
      <c r="Z81" s="183"/>
      <c r="AA81" s="183"/>
      <c r="AB81" s="183"/>
      <c r="AC81" s="184"/>
      <c r="AD81" s="182"/>
      <c r="AE81" s="183"/>
      <c r="AF81" s="183"/>
      <c r="AG81" s="183"/>
      <c r="AH81" s="183"/>
      <c r="AI81" s="183"/>
      <c r="AJ81" s="184"/>
      <c r="AK81" s="182"/>
      <c r="AL81" s="183"/>
      <c r="AM81" s="183"/>
      <c r="AN81" s="183"/>
      <c r="AO81" s="183"/>
      <c r="AP81" s="183"/>
      <c r="AQ81" s="184"/>
      <c r="AR81" s="182"/>
      <c r="AS81" s="183"/>
      <c r="AT81" s="184"/>
      <c r="AU81" s="682">
        <f t="shared" si="3"/>
        <v>0</v>
      </c>
      <c r="AV81" s="683"/>
      <c r="AW81" s="684">
        <f t="shared" si="4"/>
        <v>0</v>
      </c>
      <c r="AX81" s="685"/>
      <c r="AY81" s="652"/>
      <c r="AZ81" s="653"/>
      <c r="BA81" s="653"/>
      <c r="BB81" s="653"/>
      <c r="BC81" s="653"/>
      <c r="BD81" s="654"/>
    </row>
    <row r="82" spans="2:56" ht="39.950000000000003" customHeight="1" x14ac:dyDescent="0.2">
      <c r="B82" s="181">
        <f t="shared" si="5"/>
        <v>70</v>
      </c>
      <c r="C82" s="672"/>
      <c r="D82" s="673"/>
      <c r="E82" s="674"/>
      <c r="F82" s="675"/>
      <c r="G82" s="676"/>
      <c r="H82" s="677"/>
      <c r="I82" s="677"/>
      <c r="J82" s="677"/>
      <c r="K82" s="678"/>
      <c r="L82" s="679"/>
      <c r="M82" s="680"/>
      <c r="N82" s="680"/>
      <c r="O82" s="681"/>
      <c r="P82" s="182"/>
      <c r="Q82" s="183"/>
      <c r="R82" s="183"/>
      <c r="S82" s="183"/>
      <c r="T82" s="183"/>
      <c r="U82" s="183"/>
      <c r="V82" s="184"/>
      <c r="W82" s="182"/>
      <c r="X82" s="183"/>
      <c r="Y82" s="183"/>
      <c r="Z82" s="183"/>
      <c r="AA82" s="183"/>
      <c r="AB82" s="183"/>
      <c r="AC82" s="184"/>
      <c r="AD82" s="182"/>
      <c r="AE82" s="183"/>
      <c r="AF82" s="183"/>
      <c r="AG82" s="183"/>
      <c r="AH82" s="183"/>
      <c r="AI82" s="183"/>
      <c r="AJ82" s="184"/>
      <c r="AK82" s="182"/>
      <c r="AL82" s="183"/>
      <c r="AM82" s="183"/>
      <c r="AN82" s="183"/>
      <c r="AO82" s="183"/>
      <c r="AP82" s="183"/>
      <c r="AQ82" s="184"/>
      <c r="AR82" s="182"/>
      <c r="AS82" s="183"/>
      <c r="AT82" s="184"/>
      <c r="AU82" s="682">
        <f t="shared" si="3"/>
        <v>0</v>
      </c>
      <c r="AV82" s="683"/>
      <c r="AW82" s="684">
        <f t="shared" si="4"/>
        <v>0</v>
      </c>
      <c r="AX82" s="685"/>
      <c r="AY82" s="652"/>
      <c r="AZ82" s="653"/>
      <c r="BA82" s="653"/>
      <c r="BB82" s="653"/>
      <c r="BC82" s="653"/>
      <c r="BD82" s="654"/>
    </row>
    <row r="83" spans="2:56" ht="39.950000000000003" customHeight="1" x14ac:dyDescent="0.2">
      <c r="B83" s="181">
        <f t="shared" si="5"/>
        <v>71</v>
      </c>
      <c r="C83" s="672"/>
      <c r="D83" s="673"/>
      <c r="E83" s="674"/>
      <c r="F83" s="675"/>
      <c r="G83" s="676"/>
      <c r="H83" s="677"/>
      <c r="I83" s="677"/>
      <c r="J83" s="677"/>
      <c r="K83" s="678"/>
      <c r="L83" s="679"/>
      <c r="M83" s="680"/>
      <c r="N83" s="680"/>
      <c r="O83" s="681"/>
      <c r="P83" s="182"/>
      <c r="Q83" s="183"/>
      <c r="R83" s="183"/>
      <c r="S83" s="183"/>
      <c r="T83" s="183"/>
      <c r="U83" s="183"/>
      <c r="V83" s="184"/>
      <c r="W83" s="182"/>
      <c r="X83" s="183"/>
      <c r="Y83" s="183"/>
      <c r="Z83" s="183"/>
      <c r="AA83" s="183"/>
      <c r="AB83" s="183"/>
      <c r="AC83" s="184"/>
      <c r="AD83" s="182"/>
      <c r="AE83" s="183"/>
      <c r="AF83" s="183"/>
      <c r="AG83" s="183"/>
      <c r="AH83" s="183"/>
      <c r="AI83" s="183"/>
      <c r="AJ83" s="184"/>
      <c r="AK83" s="182"/>
      <c r="AL83" s="183"/>
      <c r="AM83" s="183"/>
      <c r="AN83" s="183"/>
      <c r="AO83" s="183"/>
      <c r="AP83" s="183"/>
      <c r="AQ83" s="184"/>
      <c r="AR83" s="182"/>
      <c r="AS83" s="183"/>
      <c r="AT83" s="184"/>
      <c r="AU83" s="682">
        <f t="shared" si="3"/>
        <v>0</v>
      </c>
      <c r="AV83" s="683"/>
      <c r="AW83" s="684">
        <f t="shared" si="4"/>
        <v>0</v>
      </c>
      <c r="AX83" s="685"/>
      <c r="AY83" s="652"/>
      <c r="AZ83" s="653"/>
      <c r="BA83" s="653"/>
      <c r="BB83" s="653"/>
      <c r="BC83" s="653"/>
      <c r="BD83" s="654"/>
    </row>
    <row r="84" spans="2:56" ht="39.950000000000003" customHeight="1" x14ac:dyDescent="0.2">
      <c r="B84" s="181">
        <f t="shared" si="5"/>
        <v>72</v>
      </c>
      <c r="C84" s="672"/>
      <c r="D84" s="673"/>
      <c r="E84" s="674"/>
      <c r="F84" s="675"/>
      <c r="G84" s="676"/>
      <c r="H84" s="677"/>
      <c r="I84" s="677"/>
      <c r="J84" s="677"/>
      <c r="K84" s="678"/>
      <c r="L84" s="679"/>
      <c r="M84" s="680"/>
      <c r="N84" s="680"/>
      <c r="O84" s="681"/>
      <c r="P84" s="182"/>
      <c r="Q84" s="183"/>
      <c r="R84" s="183"/>
      <c r="S84" s="183"/>
      <c r="T84" s="183"/>
      <c r="U84" s="183"/>
      <c r="V84" s="184"/>
      <c r="W84" s="182"/>
      <c r="X84" s="183"/>
      <c r="Y84" s="183"/>
      <c r="Z84" s="183"/>
      <c r="AA84" s="183"/>
      <c r="AB84" s="183"/>
      <c r="AC84" s="184"/>
      <c r="AD84" s="182"/>
      <c r="AE84" s="183"/>
      <c r="AF84" s="183"/>
      <c r="AG84" s="183"/>
      <c r="AH84" s="183"/>
      <c r="AI84" s="183"/>
      <c r="AJ84" s="184"/>
      <c r="AK84" s="182"/>
      <c r="AL84" s="183"/>
      <c r="AM84" s="183"/>
      <c r="AN84" s="183"/>
      <c r="AO84" s="183"/>
      <c r="AP84" s="183"/>
      <c r="AQ84" s="184"/>
      <c r="AR84" s="182"/>
      <c r="AS84" s="183"/>
      <c r="AT84" s="184"/>
      <c r="AU84" s="682">
        <f t="shared" si="3"/>
        <v>0</v>
      </c>
      <c r="AV84" s="683"/>
      <c r="AW84" s="684">
        <f t="shared" si="4"/>
        <v>0</v>
      </c>
      <c r="AX84" s="685"/>
      <c r="AY84" s="652"/>
      <c r="AZ84" s="653"/>
      <c r="BA84" s="653"/>
      <c r="BB84" s="653"/>
      <c r="BC84" s="653"/>
      <c r="BD84" s="654"/>
    </row>
    <row r="85" spans="2:56" ht="39.950000000000003" customHeight="1" x14ac:dyDescent="0.2">
      <c r="B85" s="181">
        <f t="shared" si="5"/>
        <v>73</v>
      </c>
      <c r="C85" s="672"/>
      <c r="D85" s="673"/>
      <c r="E85" s="674"/>
      <c r="F85" s="675"/>
      <c r="G85" s="676"/>
      <c r="H85" s="677"/>
      <c r="I85" s="677"/>
      <c r="J85" s="677"/>
      <c r="K85" s="678"/>
      <c r="L85" s="679"/>
      <c r="M85" s="680"/>
      <c r="N85" s="680"/>
      <c r="O85" s="681"/>
      <c r="P85" s="182"/>
      <c r="Q85" s="183"/>
      <c r="R85" s="183"/>
      <c r="S85" s="183"/>
      <c r="T85" s="183"/>
      <c r="U85" s="183"/>
      <c r="V85" s="184"/>
      <c r="W85" s="182"/>
      <c r="X85" s="183"/>
      <c r="Y85" s="183"/>
      <c r="Z85" s="183"/>
      <c r="AA85" s="183"/>
      <c r="AB85" s="183"/>
      <c r="AC85" s="184"/>
      <c r="AD85" s="182"/>
      <c r="AE85" s="183"/>
      <c r="AF85" s="183"/>
      <c r="AG85" s="183"/>
      <c r="AH85" s="183"/>
      <c r="AI85" s="183"/>
      <c r="AJ85" s="184"/>
      <c r="AK85" s="182"/>
      <c r="AL85" s="183"/>
      <c r="AM85" s="183"/>
      <c r="AN85" s="183"/>
      <c r="AO85" s="183"/>
      <c r="AP85" s="183"/>
      <c r="AQ85" s="184"/>
      <c r="AR85" s="182"/>
      <c r="AS85" s="183"/>
      <c r="AT85" s="184"/>
      <c r="AU85" s="682">
        <f t="shared" si="3"/>
        <v>0</v>
      </c>
      <c r="AV85" s="683"/>
      <c r="AW85" s="684">
        <f t="shared" si="4"/>
        <v>0</v>
      </c>
      <c r="AX85" s="685"/>
      <c r="AY85" s="652"/>
      <c r="AZ85" s="653"/>
      <c r="BA85" s="653"/>
      <c r="BB85" s="653"/>
      <c r="BC85" s="653"/>
      <c r="BD85" s="654"/>
    </row>
    <row r="86" spans="2:56" ht="39.950000000000003" customHeight="1" x14ac:dyDescent="0.2">
      <c r="B86" s="181">
        <f t="shared" si="5"/>
        <v>74</v>
      </c>
      <c r="C86" s="672"/>
      <c r="D86" s="673"/>
      <c r="E86" s="674"/>
      <c r="F86" s="675"/>
      <c r="G86" s="676"/>
      <c r="H86" s="677"/>
      <c r="I86" s="677"/>
      <c r="J86" s="677"/>
      <c r="K86" s="678"/>
      <c r="L86" s="679"/>
      <c r="M86" s="680"/>
      <c r="N86" s="680"/>
      <c r="O86" s="681"/>
      <c r="P86" s="182"/>
      <c r="Q86" s="183"/>
      <c r="R86" s="183"/>
      <c r="S86" s="183"/>
      <c r="T86" s="183"/>
      <c r="U86" s="183"/>
      <c r="V86" s="184"/>
      <c r="W86" s="182"/>
      <c r="X86" s="183"/>
      <c r="Y86" s="183"/>
      <c r="Z86" s="183"/>
      <c r="AA86" s="183"/>
      <c r="AB86" s="183"/>
      <c r="AC86" s="184"/>
      <c r="AD86" s="182"/>
      <c r="AE86" s="183"/>
      <c r="AF86" s="183"/>
      <c r="AG86" s="183"/>
      <c r="AH86" s="183"/>
      <c r="AI86" s="183"/>
      <c r="AJ86" s="184"/>
      <c r="AK86" s="182"/>
      <c r="AL86" s="183"/>
      <c r="AM86" s="183"/>
      <c r="AN86" s="183"/>
      <c r="AO86" s="183"/>
      <c r="AP86" s="183"/>
      <c r="AQ86" s="184"/>
      <c r="AR86" s="182"/>
      <c r="AS86" s="183"/>
      <c r="AT86" s="184"/>
      <c r="AU86" s="682">
        <f t="shared" si="3"/>
        <v>0</v>
      </c>
      <c r="AV86" s="683"/>
      <c r="AW86" s="684">
        <f t="shared" si="4"/>
        <v>0</v>
      </c>
      <c r="AX86" s="685"/>
      <c r="AY86" s="652"/>
      <c r="AZ86" s="653"/>
      <c r="BA86" s="653"/>
      <c r="BB86" s="653"/>
      <c r="BC86" s="653"/>
      <c r="BD86" s="654"/>
    </row>
    <row r="87" spans="2:56" ht="39.950000000000003" customHeight="1" x14ac:dyDescent="0.2">
      <c r="B87" s="181">
        <f t="shared" si="5"/>
        <v>75</v>
      </c>
      <c r="C87" s="672"/>
      <c r="D87" s="673"/>
      <c r="E87" s="674"/>
      <c r="F87" s="675"/>
      <c r="G87" s="676"/>
      <c r="H87" s="677"/>
      <c r="I87" s="677"/>
      <c r="J87" s="677"/>
      <c r="K87" s="678"/>
      <c r="L87" s="679"/>
      <c r="M87" s="680"/>
      <c r="N87" s="680"/>
      <c r="O87" s="681"/>
      <c r="P87" s="182"/>
      <c r="Q87" s="183"/>
      <c r="R87" s="183"/>
      <c r="S87" s="183"/>
      <c r="T87" s="183"/>
      <c r="U87" s="183"/>
      <c r="V87" s="184"/>
      <c r="W87" s="182"/>
      <c r="X87" s="183"/>
      <c r="Y87" s="183"/>
      <c r="Z87" s="183"/>
      <c r="AA87" s="183"/>
      <c r="AB87" s="183"/>
      <c r="AC87" s="184"/>
      <c r="AD87" s="182"/>
      <c r="AE87" s="183"/>
      <c r="AF87" s="183"/>
      <c r="AG87" s="183"/>
      <c r="AH87" s="183"/>
      <c r="AI87" s="183"/>
      <c r="AJ87" s="184"/>
      <c r="AK87" s="182"/>
      <c r="AL87" s="183"/>
      <c r="AM87" s="183"/>
      <c r="AN87" s="183"/>
      <c r="AO87" s="183"/>
      <c r="AP87" s="183"/>
      <c r="AQ87" s="184"/>
      <c r="AR87" s="182"/>
      <c r="AS87" s="183"/>
      <c r="AT87" s="184"/>
      <c r="AU87" s="682">
        <f t="shared" si="3"/>
        <v>0</v>
      </c>
      <c r="AV87" s="683"/>
      <c r="AW87" s="684">
        <f t="shared" si="4"/>
        <v>0</v>
      </c>
      <c r="AX87" s="685"/>
      <c r="AY87" s="652"/>
      <c r="AZ87" s="653"/>
      <c r="BA87" s="653"/>
      <c r="BB87" s="653"/>
      <c r="BC87" s="653"/>
      <c r="BD87" s="654"/>
    </row>
    <row r="88" spans="2:56" ht="39.950000000000003" customHeight="1" x14ac:dyDescent="0.2">
      <c r="B88" s="181">
        <f t="shared" si="5"/>
        <v>76</v>
      </c>
      <c r="C88" s="672"/>
      <c r="D88" s="673"/>
      <c r="E88" s="674"/>
      <c r="F88" s="675"/>
      <c r="G88" s="676"/>
      <c r="H88" s="677"/>
      <c r="I88" s="677"/>
      <c r="J88" s="677"/>
      <c r="K88" s="678"/>
      <c r="L88" s="679"/>
      <c r="M88" s="680"/>
      <c r="N88" s="680"/>
      <c r="O88" s="681"/>
      <c r="P88" s="182"/>
      <c r="Q88" s="183"/>
      <c r="R88" s="183"/>
      <c r="S88" s="183"/>
      <c r="T88" s="183"/>
      <c r="U88" s="183"/>
      <c r="V88" s="184"/>
      <c r="W88" s="182"/>
      <c r="X88" s="183"/>
      <c r="Y88" s="183"/>
      <c r="Z88" s="183"/>
      <c r="AA88" s="183"/>
      <c r="AB88" s="183"/>
      <c r="AC88" s="184"/>
      <c r="AD88" s="182"/>
      <c r="AE88" s="183"/>
      <c r="AF88" s="183"/>
      <c r="AG88" s="183"/>
      <c r="AH88" s="183"/>
      <c r="AI88" s="183"/>
      <c r="AJ88" s="184"/>
      <c r="AK88" s="182"/>
      <c r="AL88" s="183"/>
      <c r="AM88" s="183"/>
      <c r="AN88" s="183"/>
      <c r="AO88" s="183"/>
      <c r="AP88" s="183"/>
      <c r="AQ88" s="184"/>
      <c r="AR88" s="182"/>
      <c r="AS88" s="183"/>
      <c r="AT88" s="184"/>
      <c r="AU88" s="682">
        <f t="shared" si="3"/>
        <v>0</v>
      </c>
      <c r="AV88" s="683"/>
      <c r="AW88" s="684">
        <f t="shared" si="4"/>
        <v>0</v>
      </c>
      <c r="AX88" s="685"/>
      <c r="AY88" s="652"/>
      <c r="AZ88" s="653"/>
      <c r="BA88" s="653"/>
      <c r="BB88" s="653"/>
      <c r="BC88" s="653"/>
      <c r="BD88" s="654"/>
    </row>
    <row r="89" spans="2:56" ht="39.950000000000003" customHeight="1" x14ac:dyDescent="0.2">
      <c r="B89" s="181">
        <f t="shared" si="5"/>
        <v>77</v>
      </c>
      <c r="C89" s="672"/>
      <c r="D89" s="673"/>
      <c r="E89" s="674"/>
      <c r="F89" s="675"/>
      <c r="G89" s="676"/>
      <c r="H89" s="677"/>
      <c r="I89" s="677"/>
      <c r="J89" s="677"/>
      <c r="K89" s="678"/>
      <c r="L89" s="679"/>
      <c r="M89" s="680"/>
      <c r="N89" s="680"/>
      <c r="O89" s="681"/>
      <c r="P89" s="182"/>
      <c r="Q89" s="183"/>
      <c r="R89" s="183"/>
      <c r="S89" s="183"/>
      <c r="T89" s="183"/>
      <c r="U89" s="183"/>
      <c r="V89" s="184"/>
      <c r="W89" s="182"/>
      <c r="X89" s="183"/>
      <c r="Y89" s="183"/>
      <c r="Z89" s="183"/>
      <c r="AA89" s="183"/>
      <c r="AB89" s="183"/>
      <c r="AC89" s="184"/>
      <c r="AD89" s="182"/>
      <c r="AE89" s="183"/>
      <c r="AF89" s="183"/>
      <c r="AG89" s="183"/>
      <c r="AH89" s="183"/>
      <c r="AI89" s="183"/>
      <c r="AJ89" s="184"/>
      <c r="AK89" s="182"/>
      <c r="AL89" s="183"/>
      <c r="AM89" s="183"/>
      <c r="AN89" s="183"/>
      <c r="AO89" s="183"/>
      <c r="AP89" s="183"/>
      <c r="AQ89" s="184"/>
      <c r="AR89" s="182"/>
      <c r="AS89" s="183"/>
      <c r="AT89" s="184"/>
      <c r="AU89" s="682">
        <f t="shared" si="3"/>
        <v>0</v>
      </c>
      <c r="AV89" s="683"/>
      <c r="AW89" s="684">
        <f t="shared" si="4"/>
        <v>0</v>
      </c>
      <c r="AX89" s="685"/>
      <c r="AY89" s="652"/>
      <c r="AZ89" s="653"/>
      <c r="BA89" s="653"/>
      <c r="BB89" s="653"/>
      <c r="BC89" s="653"/>
      <c r="BD89" s="654"/>
    </row>
    <row r="90" spans="2:56" ht="39.950000000000003" customHeight="1" x14ac:dyDescent="0.2">
      <c r="B90" s="181">
        <f t="shared" si="5"/>
        <v>78</v>
      </c>
      <c r="C90" s="672"/>
      <c r="D90" s="673"/>
      <c r="E90" s="674"/>
      <c r="F90" s="675"/>
      <c r="G90" s="676"/>
      <c r="H90" s="677"/>
      <c r="I90" s="677"/>
      <c r="J90" s="677"/>
      <c r="K90" s="678"/>
      <c r="L90" s="679"/>
      <c r="M90" s="680"/>
      <c r="N90" s="680"/>
      <c r="O90" s="681"/>
      <c r="P90" s="182"/>
      <c r="Q90" s="183"/>
      <c r="R90" s="183"/>
      <c r="S90" s="183"/>
      <c r="T90" s="183"/>
      <c r="U90" s="183"/>
      <c r="V90" s="184"/>
      <c r="W90" s="182"/>
      <c r="X90" s="183"/>
      <c r="Y90" s="183"/>
      <c r="Z90" s="183"/>
      <c r="AA90" s="183"/>
      <c r="AB90" s="183"/>
      <c r="AC90" s="184"/>
      <c r="AD90" s="182"/>
      <c r="AE90" s="183"/>
      <c r="AF90" s="183"/>
      <c r="AG90" s="183"/>
      <c r="AH90" s="183"/>
      <c r="AI90" s="183"/>
      <c r="AJ90" s="184"/>
      <c r="AK90" s="182"/>
      <c r="AL90" s="183"/>
      <c r="AM90" s="183"/>
      <c r="AN90" s="183"/>
      <c r="AO90" s="183"/>
      <c r="AP90" s="183"/>
      <c r="AQ90" s="184"/>
      <c r="AR90" s="182"/>
      <c r="AS90" s="183"/>
      <c r="AT90" s="184"/>
      <c r="AU90" s="682">
        <f t="shared" si="3"/>
        <v>0</v>
      </c>
      <c r="AV90" s="683"/>
      <c r="AW90" s="684">
        <f t="shared" si="4"/>
        <v>0</v>
      </c>
      <c r="AX90" s="685"/>
      <c r="AY90" s="652"/>
      <c r="AZ90" s="653"/>
      <c r="BA90" s="653"/>
      <c r="BB90" s="653"/>
      <c r="BC90" s="653"/>
      <c r="BD90" s="654"/>
    </row>
    <row r="91" spans="2:56" ht="39.950000000000003" customHeight="1" x14ac:dyDescent="0.2">
      <c r="B91" s="181">
        <f t="shared" si="5"/>
        <v>79</v>
      </c>
      <c r="C91" s="672"/>
      <c r="D91" s="673"/>
      <c r="E91" s="674"/>
      <c r="F91" s="675"/>
      <c r="G91" s="676"/>
      <c r="H91" s="677"/>
      <c r="I91" s="677"/>
      <c r="J91" s="677"/>
      <c r="K91" s="678"/>
      <c r="L91" s="679"/>
      <c r="M91" s="680"/>
      <c r="N91" s="680"/>
      <c r="O91" s="681"/>
      <c r="P91" s="182"/>
      <c r="Q91" s="183"/>
      <c r="R91" s="183"/>
      <c r="S91" s="183"/>
      <c r="T91" s="183"/>
      <c r="U91" s="183"/>
      <c r="V91" s="184"/>
      <c r="W91" s="182"/>
      <c r="X91" s="183"/>
      <c r="Y91" s="183"/>
      <c r="Z91" s="183"/>
      <c r="AA91" s="183"/>
      <c r="AB91" s="183"/>
      <c r="AC91" s="184"/>
      <c r="AD91" s="182"/>
      <c r="AE91" s="183"/>
      <c r="AF91" s="183"/>
      <c r="AG91" s="183"/>
      <c r="AH91" s="183"/>
      <c r="AI91" s="183"/>
      <c r="AJ91" s="184"/>
      <c r="AK91" s="182"/>
      <c r="AL91" s="183"/>
      <c r="AM91" s="183"/>
      <c r="AN91" s="183"/>
      <c r="AO91" s="183"/>
      <c r="AP91" s="183"/>
      <c r="AQ91" s="184"/>
      <c r="AR91" s="182"/>
      <c r="AS91" s="183"/>
      <c r="AT91" s="184"/>
      <c r="AU91" s="682">
        <f t="shared" si="3"/>
        <v>0</v>
      </c>
      <c r="AV91" s="683"/>
      <c r="AW91" s="684">
        <f t="shared" si="4"/>
        <v>0</v>
      </c>
      <c r="AX91" s="685"/>
      <c r="AY91" s="652"/>
      <c r="AZ91" s="653"/>
      <c r="BA91" s="653"/>
      <c r="BB91" s="653"/>
      <c r="BC91" s="653"/>
      <c r="BD91" s="654"/>
    </row>
    <row r="92" spans="2:56" ht="39.950000000000003" customHeight="1" x14ac:dyDescent="0.2">
      <c r="B92" s="181">
        <f t="shared" si="5"/>
        <v>80</v>
      </c>
      <c r="C92" s="672"/>
      <c r="D92" s="673"/>
      <c r="E92" s="674"/>
      <c r="F92" s="675"/>
      <c r="G92" s="676"/>
      <c r="H92" s="677"/>
      <c r="I92" s="677"/>
      <c r="J92" s="677"/>
      <c r="K92" s="678"/>
      <c r="L92" s="679"/>
      <c r="M92" s="680"/>
      <c r="N92" s="680"/>
      <c r="O92" s="681"/>
      <c r="P92" s="182"/>
      <c r="Q92" s="183"/>
      <c r="R92" s="183"/>
      <c r="S92" s="183"/>
      <c r="T92" s="183"/>
      <c r="U92" s="183"/>
      <c r="V92" s="184"/>
      <c r="W92" s="182"/>
      <c r="X92" s="183"/>
      <c r="Y92" s="183"/>
      <c r="Z92" s="183"/>
      <c r="AA92" s="183"/>
      <c r="AB92" s="183"/>
      <c r="AC92" s="184"/>
      <c r="AD92" s="182"/>
      <c r="AE92" s="183"/>
      <c r="AF92" s="183"/>
      <c r="AG92" s="183"/>
      <c r="AH92" s="183"/>
      <c r="AI92" s="183"/>
      <c r="AJ92" s="184"/>
      <c r="AK92" s="182"/>
      <c r="AL92" s="183"/>
      <c r="AM92" s="183"/>
      <c r="AN92" s="183"/>
      <c r="AO92" s="183"/>
      <c r="AP92" s="183"/>
      <c r="AQ92" s="184"/>
      <c r="AR92" s="182"/>
      <c r="AS92" s="183"/>
      <c r="AT92" s="184"/>
      <c r="AU92" s="682">
        <f t="shared" si="3"/>
        <v>0</v>
      </c>
      <c r="AV92" s="683"/>
      <c r="AW92" s="684">
        <f t="shared" si="4"/>
        <v>0</v>
      </c>
      <c r="AX92" s="685"/>
      <c r="AY92" s="652"/>
      <c r="AZ92" s="653"/>
      <c r="BA92" s="653"/>
      <c r="BB92" s="653"/>
      <c r="BC92" s="653"/>
      <c r="BD92" s="654"/>
    </row>
    <row r="93" spans="2:56" ht="39.950000000000003" customHeight="1" x14ac:dyDescent="0.2">
      <c r="B93" s="181">
        <f t="shared" si="5"/>
        <v>81</v>
      </c>
      <c r="C93" s="672"/>
      <c r="D93" s="673"/>
      <c r="E93" s="674"/>
      <c r="F93" s="675"/>
      <c r="G93" s="676"/>
      <c r="H93" s="677"/>
      <c r="I93" s="677"/>
      <c r="J93" s="677"/>
      <c r="K93" s="678"/>
      <c r="L93" s="679"/>
      <c r="M93" s="680"/>
      <c r="N93" s="680"/>
      <c r="O93" s="681"/>
      <c r="P93" s="182"/>
      <c r="Q93" s="183"/>
      <c r="R93" s="183"/>
      <c r="S93" s="183"/>
      <c r="T93" s="183"/>
      <c r="U93" s="183"/>
      <c r="V93" s="184"/>
      <c r="W93" s="182"/>
      <c r="X93" s="183"/>
      <c r="Y93" s="183"/>
      <c r="Z93" s="183"/>
      <c r="AA93" s="183"/>
      <c r="AB93" s="183"/>
      <c r="AC93" s="184"/>
      <c r="AD93" s="182"/>
      <c r="AE93" s="183"/>
      <c r="AF93" s="183"/>
      <c r="AG93" s="183"/>
      <c r="AH93" s="183"/>
      <c r="AI93" s="183"/>
      <c r="AJ93" s="184"/>
      <c r="AK93" s="182"/>
      <c r="AL93" s="183"/>
      <c r="AM93" s="183"/>
      <c r="AN93" s="183"/>
      <c r="AO93" s="183"/>
      <c r="AP93" s="183"/>
      <c r="AQ93" s="184"/>
      <c r="AR93" s="182"/>
      <c r="AS93" s="183"/>
      <c r="AT93" s="184"/>
      <c r="AU93" s="682">
        <f t="shared" si="3"/>
        <v>0</v>
      </c>
      <c r="AV93" s="683"/>
      <c r="AW93" s="684">
        <f t="shared" si="4"/>
        <v>0</v>
      </c>
      <c r="AX93" s="685"/>
      <c r="AY93" s="652"/>
      <c r="AZ93" s="653"/>
      <c r="BA93" s="653"/>
      <c r="BB93" s="653"/>
      <c r="BC93" s="653"/>
      <c r="BD93" s="654"/>
    </row>
    <row r="94" spans="2:56" ht="39.950000000000003" customHeight="1" x14ac:dyDescent="0.2">
      <c r="B94" s="181">
        <f t="shared" si="5"/>
        <v>82</v>
      </c>
      <c r="C94" s="672"/>
      <c r="D94" s="673"/>
      <c r="E94" s="674"/>
      <c r="F94" s="675"/>
      <c r="G94" s="676"/>
      <c r="H94" s="677"/>
      <c r="I94" s="677"/>
      <c r="J94" s="677"/>
      <c r="K94" s="678"/>
      <c r="L94" s="679"/>
      <c r="M94" s="680"/>
      <c r="N94" s="680"/>
      <c r="O94" s="681"/>
      <c r="P94" s="182"/>
      <c r="Q94" s="183"/>
      <c r="R94" s="183"/>
      <c r="S94" s="183"/>
      <c r="T94" s="183"/>
      <c r="U94" s="183"/>
      <c r="V94" s="184"/>
      <c r="W94" s="182"/>
      <c r="X94" s="183"/>
      <c r="Y94" s="183"/>
      <c r="Z94" s="183"/>
      <c r="AA94" s="183"/>
      <c r="AB94" s="183"/>
      <c r="AC94" s="184"/>
      <c r="AD94" s="182"/>
      <c r="AE94" s="183"/>
      <c r="AF94" s="183"/>
      <c r="AG94" s="183"/>
      <c r="AH94" s="183"/>
      <c r="AI94" s="183"/>
      <c r="AJ94" s="184"/>
      <c r="AK94" s="182"/>
      <c r="AL94" s="183"/>
      <c r="AM94" s="183"/>
      <c r="AN94" s="183"/>
      <c r="AO94" s="183"/>
      <c r="AP94" s="183"/>
      <c r="AQ94" s="184"/>
      <c r="AR94" s="182"/>
      <c r="AS94" s="183"/>
      <c r="AT94" s="184"/>
      <c r="AU94" s="682">
        <f t="shared" si="3"/>
        <v>0</v>
      </c>
      <c r="AV94" s="683"/>
      <c r="AW94" s="684">
        <f t="shared" si="4"/>
        <v>0</v>
      </c>
      <c r="AX94" s="685"/>
      <c r="AY94" s="652"/>
      <c r="AZ94" s="653"/>
      <c r="BA94" s="653"/>
      <c r="BB94" s="653"/>
      <c r="BC94" s="653"/>
      <c r="BD94" s="654"/>
    </row>
    <row r="95" spans="2:56" ht="39.950000000000003" customHeight="1" x14ac:dyDescent="0.2">
      <c r="B95" s="181">
        <f t="shared" si="5"/>
        <v>83</v>
      </c>
      <c r="C95" s="672"/>
      <c r="D95" s="673"/>
      <c r="E95" s="674"/>
      <c r="F95" s="675"/>
      <c r="G95" s="676"/>
      <c r="H95" s="677"/>
      <c r="I95" s="677"/>
      <c r="J95" s="677"/>
      <c r="K95" s="678"/>
      <c r="L95" s="679"/>
      <c r="M95" s="680"/>
      <c r="N95" s="680"/>
      <c r="O95" s="681"/>
      <c r="P95" s="182"/>
      <c r="Q95" s="183"/>
      <c r="R95" s="183"/>
      <c r="S95" s="183"/>
      <c r="T95" s="183"/>
      <c r="U95" s="183"/>
      <c r="V95" s="184"/>
      <c r="W95" s="182"/>
      <c r="X95" s="183"/>
      <c r="Y95" s="183"/>
      <c r="Z95" s="183"/>
      <c r="AA95" s="183"/>
      <c r="AB95" s="183"/>
      <c r="AC95" s="184"/>
      <c r="AD95" s="182"/>
      <c r="AE95" s="183"/>
      <c r="AF95" s="183"/>
      <c r="AG95" s="183"/>
      <c r="AH95" s="183"/>
      <c r="AI95" s="183"/>
      <c r="AJ95" s="184"/>
      <c r="AK95" s="182"/>
      <c r="AL95" s="183"/>
      <c r="AM95" s="183"/>
      <c r="AN95" s="183"/>
      <c r="AO95" s="183"/>
      <c r="AP95" s="183"/>
      <c r="AQ95" s="184"/>
      <c r="AR95" s="182"/>
      <c r="AS95" s="183"/>
      <c r="AT95" s="184"/>
      <c r="AU95" s="682">
        <f t="shared" ref="AU95:AU111" si="6">IF($AZ$3="４週",SUM(P95:AQ95),IF($AZ$3="暦月",SUM(P95:AT95),""))</f>
        <v>0</v>
      </c>
      <c r="AV95" s="683"/>
      <c r="AW95" s="684">
        <f t="shared" si="4"/>
        <v>0</v>
      </c>
      <c r="AX95" s="685"/>
      <c r="AY95" s="652"/>
      <c r="AZ95" s="653"/>
      <c r="BA95" s="653"/>
      <c r="BB95" s="653"/>
      <c r="BC95" s="653"/>
      <c r="BD95" s="654"/>
    </row>
    <row r="96" spans="2:56" ht="39.950000000000003" customHeight="1" x14ac:dyDescent="0.2">
      <c r="B96" s="181">
        <f t="shared" si="5"/>
        <v>84</v>
      </c>
      <c r="C96" s="672"/>
      <c r="D96" s="673"/>
      <c r="E96" s="674"/>
      <c r="F96" s="675"/>
      <c r="G96" s="676"/>
      <c r="H96" s="677"/>
      <c r="I96" s="677"/>
      <c r="J96" s="677"/>
      <c r="K96" s="678"/>
      <c r="L96" s="679"/>
      <c r="M96" s="680"/>
      <c r="N96" s="680"/>
      <c r="O96" s="681"/>
      <c r="P96" s="185"/>
      <c r="Q96" s="186"/>
      <c r="R96" s="186"/>
      <c r="S96" s="186"/>
      <c r="T96" s="186"/>
      <c r="U96" s="186"/>
      <c r="V96" s="187"/>
      <c r="W96" s="185"/>
      <c r="X96" s="186"/>
      <c r="Y96" s="186"/>
      <c r="Z96" s="186"/>
      <c r="AA96" s="186"/>
      <c r="AB96" s="186"/>
      <c r="AC96" s="187"/>
      <c r="AD96" s="185"/>
      <c r="AE96" s="186"/>
      <c r="AF96" s="186"/>
      <c r="AG96" s="186"/>
      <c r="AH96" s="186"/>
      <c r="AI96" s="186"/>
      <c r="AJ96" s="187"/>
      <c r="AK96" s="185"/>
      <c r="AL96" s="186"/>
      <c r="AM96" s="186"/>
      <c r="AN96" s="186"/>
      <c r="AO96" s="186"/>
      <c r="AP96" s="186"/>
      <c r="AQ96" s="187"/>
      <c r="AR96" s="185"/>
      <c r="AS96" s="186"/>
      <c r="AT96" s="187"/>
      <c r="AU96" s="682">
        <f t="shared" si="6"/>
        <v>0</v>
      </c>
      <c r="AV96" s="683"/>
      <c r="AW96" s="684">
        <f t="shared" si="4"/>
        <v>0</v>
      </c>
      <c r="AX96" s="685"/>
      <c r="AY96" s="652"/>
      <c r="AZ96" s="653"/>
      <c r="BA96" s="653"/>
      <c r="BB96" s="653"/>
      <c r="BC96" s="653"/>
      <c r="BD96" s="654"/>
    </row>
    <row r="97" spans="2:56" ht="39.950000000000003" customHeight="1" x14ac:dyDescent="0.2">
      <c r="B97" s="181">
        <f t="shared" si="5"/>
        <v>85</v>
      </c>
      <c r="C97" s="672"/>
      <c r="D97" s="673"/>
      <c r="E97" s="674"/>
      <c r="F97" s="675"/>
      <c r="G97" s="676"/>
      <c r="H97" s="677"/>
      <c r="I97" s="677"/>
      <c r="J97" s="677"/>
      <c r="K97" s="678"/>
      <c r="L97" s="679"/>
      <c r="M97" s="680"/>
      <c r="N97" s="680"/>
      <c r="O97" s="681"/>
      <c r="P97" s="182"/>
      <c r="Q97" s="183"/>
      <c r="R97" s="183"/>
      <c r="S97" s="183"/>
      <c r="T97" s="183"/>
      <c r="U97" s="183"/>
      <c r="V97" s="184"/>
      <c r="W97" s="182"/>
      <c r="X97" s="183"/>
      <c r="Y97" s="183"/>
      <c r="Z97" s="183"/>
      <c r="AA97" s="183"/>
      <c r="AB97" s="183"/>
      <c r="AC97" s="184"/>
      <c r="AD97" s="182"/>
      <c r="AE97" s="183"/>
      <c r="AF97" s="183"/>
      <c r="AG97" s="183"/>
      <c r="AH97" s="183"/>
      <c r="AI97" s="183"/>
      <c r="AJ97" s="184"/>
      <c r="AK97" s="182"/>
      <c r="AL97" s="183"/>
      <c r="AM97" s="183"/>
      <c r="AN97" s="183"/>
      <c r="AO97" s="183"/>
      <c r="AP97" s="183"/>
      <c r="AQ97" s="184"/>
      <c r="AR97" s="182"/>
      <c r="AS97" s="183"/>
      <c r="AT97" s="184"/>
      <c r="AU97" s="682">
        <f t="shared" si="6"/>
        <v>0</v>
      </c>
      <c r="AV97" s="683"/>
      <c r="AW97" s="684">
        <f t="shared" si="4"/>
        <v>0</v>
      </c>
      <c r="AX97" s="685"/>
      <c r="AY97" s="652"/>
      <c r="AZ97" s="653"/>
      <c r="BA97" s="653"/>
      <c r="BB97" s="653"/>
      <c r="BC97" s="653"/>
      <c r="BD97" s="654"/>
    </row>
    <row r="98" spans="2:56" ht="39.950000000000003" customHeight="1" x14ac:dyDescent="0.2">
      <c r="B98" s="181">
        <f t="shared" si="5"/>
        <v>86</v>
      </c>
      <c r="C98" s="672"/>
      <c r="D98" s="673"/>
      <c r="E98" s="674"/>
      <c r="F98" s="675"/>
      <c r="G98" s="676"/>
      <c r="H98" s="677"/>
      <c r="I98" s="677"/>
      <c r="J98" s="677"/>
      <c r="K98" s="678"/>
      <c r="L98" s="679"/>
      <c r="M98" s="680"/>
      <c r="N98" s="680"/>
      <c r="O98" s="681"/>
      <c r="P98" s="182"/>
      <c r="Q98" s="183"/>
      <c r="R98" s="183"/>
      <c r="S98" s="183"/>
      <c r="T98" s="183"/>
      <c r="U98" s="183"/>
      <c r="V98" s="184"/>
      <c r="W98" s="182"/>
      <c r="X98" s="183"/>
      <c r="Y98" s="183"/>
      <c r="Z98" s="183"/>
      <c r="AA98" s="183"/>
      <c r="AB98" s="183"/>
      <c r="AC98" s="184"/>
      <c r="AD98" s="182"/>
      <c r="AE98" s="183"/>
      <c r="AF98" s="183"/>
      <c r="AG98" s="183"/>
      <c r="AH98" s="183"/>
      <c r="AI98" s="183"/>
      <c r="AJ98" s="184"/>
      <c r="AK98" s="182"/>
      <c r="AL98" s="183"/>
      <c r="AM98" s="183"/>
      <c r="AN98" s="183"/>
      <c r="AO98" s="183"/>
      <c r="AP98" s="183"/>
      <c r="AQ98" s="184"/>
      <c r="AR98" s="182"/>
      <c r="AS98" s="183"/>
      <c r="AT98" s="184"/>
      <c r="AU98" s="682">
        <f t="shared" si="6"/>
        <v>0</v>
      </c>
      <c r="AV98" s="683"/>
      <c r="AW98" s="684">
        <f t="shared" si="4"/>
        <v>0</v>
      </c>
      <c r="AX98" s="685"/>
      <c r="AY98" s="652"/>
      <c r="AZ98" s="653"/>
      <c r="BA98" s="653"/>
      <c r="BB98" s="653"/>
      <c r="BC98" s="653"/>
      <c r="BD98" s="654"/>
    </row>
    <row r="99" spans="2:56" ht="39.950000000000003" customHeight="1" x14ac:dyDescent="0.2">
      <c r="B99" s="181">
        <f t="shared" si="5"/>
        <v>87</v>
      </c>
      <c r="C99" s="672"/>
      <c r="D99" s="673"/>
      <c r="E99" s="674"/>
      <c r="F99" s="675"/>
      <c r="G99" s="676"/>
      <c r="H99" s="677"/>
      <c r="I99" s="677"/>
      <c r="J99" s="677"/>
      <c r="K99" s="678"/>
      <c r="L99" s="679"/>
      <c r="M99" s="680"/>
      <c r="N99" s="680"/>
      <c r="O99" s="681"/>
      <c r="P99" s="182"/>
      <c r="Q99" s="183"/>
      <c r="R99" s="183"/>
      <c r="S99" s="183"/>
      <c r="T99" s="183"/>
      <c r="U99" s="183"/>
      <c r="V99" s="184"/>
      <c r="W99" s="182"/>
      <c r="X99" s="183"/>
      <c r="Y99" s="183"/>
      <c r="Z99" s="183"/>
      <c r="AA99" s="183"/>
      <c r="AB99" s="183"/>
      <c r="AC99" s="184"/>
      <c r="AD99" s="182"/>
      <c r="AE99" s="183"/>
      <c r="AF99" s="183"/>
      <c r="AG99" s="183"/>
      <c r="AH99" s="183"/>
      <c r="AI99" s="183"/>
      <c r="AJ99" s="184"/>
      <c r="AK99" s="182"/>
      <c r="AL99" s="183"/>
      <c r="AM99" s="183"/>
      <c r="AN99" s="183"/>
      <c r="AO99" s="183"/>
      <c r="AP99" s="183"/>
      <c r="AQ99" s="184"/>
      <c r="AR99" s="182"/>
      <c r="AS99" s="183"/>
      <c r="AT99" s="184"/>
      <c r="AU99" s="682">
        <f t="shared" si="6"/>
        <v>0</v>
      </c>
      <c r="AV99" s="683"/>
      <c r="AW99" s="684">
        <f t="shared" si="4"/>
        <v>0</v>
      </c>
      <c r="AX99" s="685"/>
      <c r="AY99" s="652"/>
      <c r="AZ99" s="653"/>
      <c r="BA99" s="653"/>
      <c r="BB99" s="653"/>
      <c r="BC99" s="653"/>
      <c r="BD99" s="654"/>
    </row>
    <row r="100" spans="2:56" ht="39.950000000000003" customHeight="1" x14ac:dyDescent="0.2">
      <c r="B100" s="181">
        <f t="shared" si="5"/>
        <v>88</v>
      </c>
      <c r="C100" s="672"/>
      <c r="D100" s="673"/>
      <c r="E100" s="674"/>
      <c r="F100" s="675"/>
      <c r="G100" s="676"/>
      <c r="H100" s="677"/>
      <c r="I100" s="677"/>
      <c r="J100" s="677"/>
      <c r="K100" s="678"/>
      <c r="L100" s="679"/>
      <c r="M100" s="680"/>
      <c r="N100" s="680"/>
      <c r="O100" s="681"/>
      <c r="P100" s="182"/>
      <c r="Q100" s="183"/>
      <c r="R100" s="183"/>
      <c r="S100" s="183"/>
      <c r="T100" s="183"/>
      <c r="U100" s="183"/>
      <c r="V100" s="184"/>
      <c r="W100" s="182"/>
      <c r="X100" s="183"/>
      <c r="Y100" s="183"/>
      <c r="Z100" s="183"/>
      <c r="AA100" s="183"/>
      <c r="AB100" s="183"/>
      <c r="AC100" s="184"/>
      <c r="AD100" s="182"/>
      <c r="AE100" s="183"/>
      <c r="AF100" s="183"/>
      <c r="AG100" s="183"/>
      <c r="AH100" s="183"/>
      <c r="AI100" s="183"/>
      <c r="AJ100" s="184"/>
      <c r="AK100" s="182"/>
      <c r="AL100" s="183"/>
      <c r="AM100" s="183"/>
      <c r="AN100" s="183"/>
      <c r="AO100" s="183"/>
      <c r="AP100" s="183"/>
      <c r="AQ100" s="184"/>
      <c r="AR100" s="182"/>
      <c r="AS100" s="183"/>
      <c r="AT100" s="184"/>
      <c r="AU100" s="682">
        <f t="shared" si="6"/>
        <v>0</v>
      </c>
      <c r="AV100" s="683"/>
      <c r="AW100" s="684">
        <f t="shared" si="4"/>
        <v>0</v>
      </c>
      <c r="AX100" s="685"/>
      <c r="AY100" s="652"/>
      <c r="AZ100" s="653"/>
      <c r="BA100" s="653"/>
      <c r="BB100" s="653"/>
      <c r="BC100" s="653"/>
      <c r="BD100" s="654"/>
    </row>
    <row r="101" spans="2:56" ht="39.950000000000003" customHeight="1" x14ac:dyDescent="0.2">
      <c r="B101" s="181">
        <f t="shared" si="5"/>
        <v>89</v>
      </c>
      <c r="C101" s="672"/>
      <c r="D101" s="673"/>
      <c r="E101" s="674"/>
      <c r="F101" s="675"/>
      <c r="G101" s="676"/>
      <c r="H101" s="677"/>
      <c r="I101" s="677"/>
      <c r="J101" s="677"/>
      <c r="K101" s="678"/>
      <c r="L101" s="679"/>
      <c r="M101" s="680"/>
      <c r="N101" s="680"/>
      <c r="O101" s="681"/>
      <c r="P101" s="182"/>
      <c r="Q101" s="183"/>
      <c r="R101" s="183"/>
      <c r="S101" s="183"/>
      <c r="T101" s="183"/>
      <c r="U101" s="183"/>
      <c r="V101" s="184"/>
      <c r="W101" s="182"/>
      <c r="X101" s="183"/>
      <c r="Y101" s="183"/>
      <c r="Z101" s="183"/>
      <c r="AA101" s="183"/>
      <c r="AB101" s="183"/>
      <c r="AC101" s="184"/>
      <c r="AD101" s="182"/>
      <c r="AE101" s="183"/>
      <c r="AF101" s="183"/>
      <c r="AG101" s="183"/>
      <c r="AH101" s="183"/>
      <c r="AI101" s="183"/>
      <c r="AJ101" s="184"/>
      <c r="AK101" s="182"/>
      <c r="AL101" s="183"/>
      <c r="AM101" s="183"/>
      <c r="AN101" s="183"/>
      <c r="AO101" s="183"/>
      <c r="AP101" s="183"/>
      <c r="AQ101" s="184"/>
      <c r="AR101" s="182"/>
      <c r="AS101" s="183"/>
      <c r="AT101" s="184"/>
      <c r="AU101" s="682">
        <f t="shared" si="6"/>
        <v>0</v>
      </c>
      <c r="AV101" s="683"/>
      <c r="AW101" s="684">
        <f t="shared" si="4"/>
        <v>0</v>
      </c>
      <c r="AX101" s="685"/>
      <c r="AY101" s="652"/>
      <c r="AZ101" s="653"/>
      <c r="BA101" s="653"/>
      <c r="BB101" s="653"/>
      <c r="BC101" s="653"/>
      <c r="BD101" s="654"/>
    </row>
    <row r="102" spans="2:56" ht="39.950000000000003" customHeight="1" x14ac:dyDescent="0.2">
      <c r="B102" s="181">
        <f t="shared" si="5"/>
        <v>90</v>
      </c>
      <c r="C102" s="672"/>
      <c r="D102" s="673"/>
      <c r="E102" s="674"/>
      <c r="F102" s="675"/>
      <c r="G102" s="676"/>
      <c r="H102" s="677"/>
      <c r="I102" s="677"/>
      <c r="J102" s="677"/>
      <c r="K102" s="678"/>
      <c r="L102" s="679"/>
      <c r="M102" s="680"/>
      <c r="N102" s="680"/>
      <c r="O102" s="681"/>
      <c r="P102" s="182"/>
      <c r="Q102" s="183"/>
      <c r="R102" s="183"/>
      <c r="S102" s="183"/>
      <c r="T102" s="183"/>
      <c r="U102" s="183"/>
      <c r="V102" s="184"/>
      <c r="W102" s="182"/>
      <c r="X102" s="183"/>
      <c r="Y102" s="183"/>
      <c r="Z102" s="183"/>
      <c r="AA102" s="183"/>
      <c r="AB102" s="183"/>
      <c r="AC102" s="184"/>
      <c r="AD102" s="182"/>
      <c r="AE102" s="183"/>
      <c r="AF102" s="183"/>
      <c r="AG102" s="183"/>
      <c r="AH102" s="183"/>
      <c r="AI102" s="183"/>
      <c r="AJ102" s="184"/>
      <c r="AK102" s="182"/>
      <c r="AL102" s="183"/>
      <c r="AM102" s="183"/>
      <c r="AN102" s="183"/>
      <c r="AO102" s="183"/>
      <c r="AP102" s="183"/>
      <c r="AQ102" s="184"/>
      <c r="AR102" s="182"/>
      <c r="AS102" s="183"/>
      <c r="AT102" s="184"/>
      <c r="AU102" s="682">
        <f t="shared" si="6"/>
        <v>0</v>
      </c>
      <c r="AV102" s="683"/>
      <c r="AW102" s="684">
        <f t="shared" si="4"/>
        <v>0</v>
      </c>
      <c r="AX102" s="685"/>
      <c r="AY102" s="652"/>
      <c r="AZ102" s="653"/>
      <c r="BA102" s="653"/>
      <c r="BB102" s="653"/>
      <c r="BC102" s="653"/>
      <c r="BD102" s="654"/>
    </row>
    <row r="103" spans="2:56" ht="39.950000000000003" customHeight="1" x14ac:dyDescent="0.2">
      <c r="B103" s="181">
        <f t="shared" si="5"/>
        <v>91</v>
      </c>
      <c r="C103" s="672"/>
      <c r="D103" s="673"/>
      <c r="E103" s="674"/>
      <c r="F103" s="675"/>
      <c r="G103" s="676"/>
      <c r="H103" s="677"/>
      <c r="I103" s="677"/>
      <c r="J103" s="677"/>
      <c r="K103" s="678"/>
      <c r="L103" s="679"/>
      <c r="M103" s="680"/>
      <c r="N103" s="680"/>
      <c r="O103" s="681"/>
      <c r="P103" s="182"/>
      <c r="Q103" s="183"/>
      <c r="R103" s="183"/>
      <c r="S103" s="183"/>
      <c r="T103" s="183"/>
      <c r="U103" s="183"/>
      <c r="V103" s="184"/>
      <c r="W103" s="182"/>
      <c r="X103" s="183"/>
      <c r="Y103" s="183"/>
      <c r="Z103" s="183"/>
      <c r="AA103" s="183"/>
      <c r="AB103" s="183"/>
      <c r="AC103" s="184"/>
      <c r="AD103" s="182"/>
      <c r="AE103" s="183"/>
      <c r="AF103" s="183"/>
      <c r="AG103" s="183"/>
      <c r="AH103" s="183"/>
      <c r="AI103" s="183"/>
      <c r="AJ103" s="184"/>
      <c r="AK103" s="182"/>
      <c r="AL103" s="183"/>
      <c r="AM103" s="183"/>
      <c r="AN103" s="183"/>
      <c r="AO103" s="183"/>
      <c r="AP103" s="183"/>
      <c r="AQ103" s="184"/>
      <c r="AR103" s="182"/>
      <c r="AS103" s="183"/>
      <c r="AT103" s="184"/>
      <c r="AU103" s="682">
        <f t="shared" si="6"/>
        <v>0</v>
      </c>
      <c r="AV103" s="683"/>
      <c r="AW103" s="684">
        <f t="shared" si="4"/>
        <v>0</v>
      </c>
      <c r="AX103" s="685"/>
      <c r="AY103" s="652"/>
      <c r="AZ103" s="653"/>
      <c r="BA103" s="653"/>
      <c r="BB103" s="653"/>
      <c r="BC103" s="653"/>
      <c r="BD103" s="654"/>
    </row>
    <row r="104" spans="2:56" ht="39.950000000000003" customHeight="1" x14ac:dyDescent="0.2">
      <c r="B104" s="181">
        <f t="shared" si="5"/>
        <v>92</v>
      </c>
      <c r="C104" s="672"/>
      <c r="D104" s="673"/>
      <c r="E104" s="674"/>
      <c r="F104" s="675"/>
      <c r="G104" s="676"/>
      <c r="H104" s="677"/>
      <c r="I104" s="677"/>
      <c r="J104" s="677"/>
      <c r="K104" s="678"/>
      <c r="L104" s="679"/>
      <c r="M104" s="680"/>
      <c r="N104" s="680"/>
      <c r="O104" s="681"/>
      <c r="P104" s="182"/>
      <c r="Q104" s="183"/>
      <c r="R104" s="183"/>
      <c r="S104" s="183"/>
      <c r="T104" s="183"/>
      <c r="U104" s="183"/>
      <c r="V104" s="184"/>
      <c r="W104" s="182"/>
      <c r="X104" s="183"/>
      <c r="Y104" s="183"/>
      <c r="Z104" s="183"/>
      <c r="AA104" s="183"/>
      <c r="AB104" s="183"/>
      <c r="AC104" s="184"/>
      <c r="AD104" s="182"/>
      <c r="AE104" s="183"/>
      <c r="AF104" s="183"/>
      <c r="AG104" s="183"/>
      <c r="AH104" s="183"/>
      <c r="AI104" s="183"/>
      <c r="AJ104" s="184"/>
      <c r="AK104" s="182"/>
      <c r="AL104" s="183"/>
      <c r="AM104" s="183"/>
      <c r="AN104" s="183"/>
      <c r="AO104" s="183"/>
      <c r="AP104" s="183"/>
      <c r="AQ104" s="184"/>
      <c r="AR104" s="182"/>
      <c r="AS104" s="183"/>
      <c r="AT104" s="184"/>
      <c r="AU104" s="682">
        <f t="shared" si="6"/>
        <v>0</v>
      </c>
      <c r="AV104" s="683"/>
      <c r="AW104" s="684">
        <f t="shared" si="4"/>
        <v>0</v>
      </c>
      <c r="AX104" s="685"/>
      <c r="AY104" s="652"/>
      <c r="AZ104" s="653"/>
      <c r="BA104" s="653"/>
      <c r="BB104" s="653"/>
      <c r="BC104" s="653"/>
      <c r="BD104" s="654"/>
    </row>
    <row r="105" spans="2:56" ht="39.950000000000003" customHeight="1" x14ac:dyDescent="0.2">
      <c r="B105" s="181">
        <f t="shared" si="5"/>
        <v>93</v>
      </c>
      <c r="C105" s="672"/>
      <c r="D105" s="673"/>
      <c r="E105" s="674"/>
      <c r="F105" s="675"/>
      <c r="G105" s="676"/>
      <c r="H105" s="677"/>
      <c r="I105" s="677"/>
      <c r="J105" s="677"/>
      <c r="K105" s="678"/>
      <c r="L105" s="679"/>
      <c r="M105" s="680"/>
      <c r="N105" s="680"/>
      <c r="O105" s="681"/>
      <c r="P105" s="182"/>
      <c r="Q105" s="183"/>
      <c r="R105" s="183"/>
      <c r="S105" s="183"/>
      <c r="T105" s="183"/>
      <c r="U105" s="183"/>
      <c r="V105" s="184"/>
      <c r="W105" s="182"/>
      <c r="X105" s="183"/>
      <c r="Y105" s="183"/>
      <c r="Z105" s="183"/>
      <c r="AA105" s="183"/>
      <c r="AB105" s="183"/>
      <c r="AC105" s="184"/>
      <c r="AD105" s="182"/>
      <c r="AE105" s="183"/>
      <c r="AF105" s="183"/>
      <c r="AG105" s="183"/>
      <c r="AH105" s="183"/>
      <c r="AI105" s="183"/>
      <c r="AJ105" s="184"/>
      <c r="AK105" s="182"/>
      <c r="AL105" s="183"/>
      <c r="AM105" s="183"/>
      <c r="AN105" s="183"/>
      <c r="AO105" s="183"/>
      <c r="AP105" s="183"/>
      <c r="AQ105" s="184"/>
      <c r="AR105" s="182"/>
      <c r="AS105" s="183"/>
      <c r="AT105" s="184"/>
      <c r="AU105" s="682">
        <f t="shared" si="6"/>
        <v>0</v>
      </c>
      <c r="AV105" s="683"/>
      <c r="AW105" s="684">
        <f t="shared" si="4"/>
        <v>0</v>
      </c>
      <c r="AX105" s="685"/>
      <c r="AY105" s="652"/>
      <c r="AZ105" s="653"/>
      <c r="BA105" s="653"/>
      <c r="BB105" s="653"/>
      <c r="BC105" s="653"/>
      <c r="BD105" s="654"/>
    </row>
    <row r="106" spans="2:56" ht="39.950000000000003" customHeight="1" x14ac:dyDescent="0.2">
      <c r="B106" s="181">
        <f t="shared" si="5"/>
        <v>94</v>
      </c>
      <c r="C106" s="672"/>
      <c r="D106" s="673"/>
      <c r="E106" s="674"/>
      <c r="F106" s="675"/>
      <c r="G106" s="676"/>
      <c r="H106" s="677"/>
      <c r="I106" s="677"/>
      <c r="J106" s="677"/>
      <c r="K106" s="678"/>
      <c r="L106" s="679"/>
      <c r="M106" s="680"/>
      <c r="N106" s="680"/>
      <c r="O106" s="681"/>
      <c r="P106" s="182"/>
      <c r="Q106" s="183"/>
      <c r="R106" s="183"/>
      <c r="S106" s="183"/>
      <c r="T106" s="183"/>
      <c r="U106" s="183"/>
      <c r="V106" s="184"/>
      <c r="W106" s="182"/>
      <c r="X106" s="183"/>
      <c r="Y106" s="183"/>
      <c r="Z106" s="183"/>
      <c r="AA106" s="183"/>
      <c r="AB106" s="183"/>
      <c r="AC106" s="184"/>
      <c r="AD106" s="182"/>
      <c r="AE106" s="183"/>
      <c r="AF106" s="183"/>
      <c r="AG106" s="183"/>
      <c r="AH106" s="183"/>
      <c r="AI106" s="183"/>
      <c r="AJ106" s="184"/>
      <c r="AK106" s="182"/>
      <c r="AL106" s="183"/>
      <c r="AM106" s="183"/>
      <c r="AN106" s="183"/>
      <c r="AO106" s="183"/>
      <c r="AP106" s="183"/>
      <c r="AQ106" s="184"/>
      <c r="AR106" s="182"/>
      <c r="AS106" s="183"/>
      <c r="AT106" s="184"/>
      <c r="AU106" s="682">
        <f t="shared" si="6"/>
        <v>0</v>
      </c>
      <c r="AV106" s="683"/>
      <c r="AW106" s="684">
        <f t="shared" si="4"/>
        <v>0</v>
      </c>
      <c r="AX106" s="685"/>
      <c r="AY106" s="652"/>
      <c r="AZ106" s="653"/>
      <c r="BA106" s="653"/>
      <c r="BB106" s="653"/>
      <c r="BC106" s="653"/>
      <c r="BD106" s="654"/>
    </row>
    <row r="107" spans="2:56" ht="39.950000000000003" customHeight="1" x14ac:dyDescent="0.2">
      <c r="B107" s="181">
        <f t="shared" si="5"/>
        <v>95</v>
      </c>
      <c r="C107" s="672"/>
      <c r="D107" s="673"/>
      <c r="E107" s="674"/>
      <c r="F107" s="675"/>
      <c r="G107" s="676"/>
      <c r="H107" s="677"/>
      <c r="I107" s="677"/>
      <c r="J107" s="677"/>
      <c r="K107" s="678"/>
      <c r="L107" s="679"/>
      <c r="M107" s="680"/>
      <c r="N107" s="680"/>
      <c r="O107" s="681"/>
      <c r="P107" s="182"/>
      <c r="Q107" s="183"/>
      <c r="R107" s="183"/>
      <c r="S107" s="183"/>
      <c r="T107" s="183"/>
      <c r="U107" s="183"/>
      <c r="V107" s="184"/>
      <c r="W107" s="182"/>
      <c r="X107" s="183"/>
      <c r="Y107" s="183"/>
      <c r="Z107" s="183"/>
      <c r="AA107" s="183"/>
      <c r="AB107" s="183"/>
      <c r="AC107" s="184"/>
      <c r="AD107" s="182"/>
      <c r="AE107" s="183"/>
      <c r="AF107" s="183"/>
      <c r="AG107" s="183"/>
      <c r="AH107" s="183"/>
      <c r="AI107" s="183"/>
      <c r="AJ107" s="184"/>
      <c r="AK107" s="182"/>
      <c r="AL107" s="183"/>
      <c r="AM107" s="183"/>
      <c r="AN107" s="183"/>
      <c r="AO107" s="183"/>
      <c r="AP107" s="183"/>
      <c r="AQ107" s="184"/>
      <c r="AR107" s="182"/>
      <c r="AS107" s="183"/>
      <c r="AT107" s="184"/>
      <c r="AU107" s="682">
        <f t="shared" si="6"/>
        <v>0</v>
      </c>
      <c r="AV107" s="683"/>
      <c r="AW107" s="684">
        <f t="shared" si="4"/>
        <v>0</v>
      </c>
      <c r="AX107" s="685"/>
      <c r="AY107" s="652"/>
      <c r="AZ107" s="653"/>
      <c r="BA107" s="653"/>
      <c r="BB107" s="653"/>
      <c r="BC107" s="653"/>
      <c r="BD107" s="654"/>
    </row>
    <row r="108" spans="2:56" ht="39.950000000000003" customHeight="1" x14ac:dyDescent="0.2">
      <c r="B108" s="181">
        <f t="shared" si="5"/>
        <v>96</v>
      </c>
      <c r="C108" s="672"/>
      <c r="D108" s="673"/>
      <c r="E108" s="674"/>
      <c r="F108" s="675"/>
      <c r="G108" s="676"/>
      <c r="H108" s="677"/>
      <c r="I108" s="677"/>
      <c r="J108" s="677"/>
      <c r="K108" s="678"/>
      <c r="L108" s="679"/>
      <c r="M108" s="680"/>
      <c r="N108" s="680"/>
      <c r="O108" s="681"/>
      <c r="P108" s="182"/>
      <c r="Q108" s="183"/>
      <c r="R108" s="183"/>
      <c r="S108" s="183"/>
      <c r="T108" s="183"/>
      <c r="U108" s="183"/>
      <c r="V108" s="184"/>
      <c r="W108" s="182"/>
      <c r="X108" s="183"/>
      <c r="Y108" s="183"/>
      <c r="Z108" s="183"/>
      <c r="AA108" s="183"/>
      <c r="AB108" s="183"/>
      <c r="AC108" s="184"/>
      <c r="AD108" s="182"/>
      <c r="AE108" s="183"/>
      <c r="AF108" s="183"/>
      <c r="AG108" s="183"/>
      <c r="AH108" s="183"/>
      <c r="AI108" s="183"/>
      <c r="AJ108" s="184"/>
      <c r="AK108" s="182"/>
      <c r="AL108" s="183"/>
      <c r="AM108" s="183"/>
      <c r="AN108" s="183"/>
      <c r="AO108" s="183"/>
      <c r="AP108" s="183"/>
      <c r="AQ108" s="184"/>
      <c r="AR108" s="182"/>
      <c r="AS108" s="183"/>
      <c r="AT108" s="184"/>
      <c r="AU108" s="682">
        <f t="shared" si="6"/>
        <v>0</v>
      </c>
      <c r="AV108" s="683"/>
      <c r="AW108" s="684">
        <f t="shared" si="4"/>
        <v>0</v>
      </c>
      <c r="AX108" s="685"/>
      <c r="AY108" s="652"/>
      <c r="AZ108" s="653"/>
      <c r="BA108" s="653"/>
      <c r="BB108" s="653"/>
      <c r="BC108" s="653"/>
      <c r="BD108" s="654"/>
    </row>
    <row r="109" spans="2:56" ht="39.950000000000003" customHeight="1" x14ac:dyDescent="0.2">
      <c r="B109" s="181">
        <f t="shared" si="5"/>
        <v>97</v>
      </c>
      <c r="C109" s="672"/>
      <c r="D109" s="673"/>
      <c r="E109" s="674"/>
      <c r="F109" s="675"/>
      <c r="G109" s="676"/>
      <c r="H109" s="677"/>
      <c r="I109" s="677"/>
      <c r="J109" s="677"/>
      <c r="K109" s="678"/>
      <c r="L109" s="679"/>
      <c r="M109" s="680"/>
      <c r="N109" s="680"/>
      <c r="O109" s="681"/>
      <c r="P109" s="182"/>
      <c r="Q109" s="183"/>
      <c r="R109" s="183"/>
      <c r="S109" s="183"/>
      <c r="T109" s="183"/>
      <c r="U109" s="183"/>
      <c r="V109" s="184"/>
      <c r="W109" s="182"/>
      <c r="X109" s="183"/>
      <c r="Y109" s="183"/>
      <c r="Z109" s="183"/>
      <c r="AA109" s="183"/>
      <c r="AB109" s="183"/>
      <c r="AC109" s="184"/>
      <c r="AD109" s="182"/>
      <c r="AE109" s="183"/>
      <c r="AF109" s="183"/>
      <c r="AG109" s="183"/>
      <c r="AH109" s="183"/>
      <c r="AI109" s="183"/>
      <c r="AJ109" s="184"/>
      <c r="AK109" s="182"/>
      <c r="AL109" s="183"/>
      <c r="AM109" s="183"/>
      <c r="AN109" s="183"/>
      <c r="AO109" s="183"/>
      <c r="AP109" s="183"/>
      <c r="AQ109" s="184"/>
      <c r="AR109" s="182"/>
      <c r="AS109" s="183"/>
      <c r="AT109" s="184"/>
      <c r="AU109" s="682">
        <f t="shared" si="6"/>
        <v>0</v>
      </c>
      <c r="AV109" s="683"/>
      <c r="AW109" s="684">
        <f t="shared" si="4"/>
        <v>0</v>
      </c>
      <c r="AX109" s="685"/>
      <c r="AY109" s="652"/>
      <c r="AZ109" s="653"/>
      <c r="BA109" s="653"/>
      <c r="BB109" s="653"/>
      <c r="BC109" s="653"/>
      <c r="BD109" s="654"/>
    </row>
    <row r="110" spans="2:56" ht="39.950000000000003" customHeight="1" x14ac:dyDescent="0.2">
      <c r="B110" s="181">
        <f t="shared" si="5"/>
        <v>98</v>
      </c>
      <c r="C110" s="672"/>
      <c r="D110" s="673"/>
      <c r="E110" s="674"/>
      <c r="F110" s="675"/>
      <c r="G110" s="676"/>
      <c r="H110" s="677"/>
      <c r="I110" s="677"/>
      <c r="J110" s="677"/>
      <c r="K110" s="678"/>
      <c r="L110" s="679"/>
      <c r="M110" s="680"/>
      <c r="N110" s="680"/>
      <c r="O110" s="681"/>
      <c r="P110" s="182"/>
      <c r="Q110" s="183"/>
      <c r="R110" s="183"/>
      <c r="S110" s="183"/>
      <c r="T110" s="183"/>
      <c r="U110" s="183"/>
      <c r="V110" s="184"/>
      <c r="W110" s="182"/>
      <c r="X110" s="183"/>
      <c r="Y110" s="183"/>
      <c r="Z110" s="183"/>
      <c r="AA110" s="183"/>
      <c r="AB110" s="183"/>
      <c r="AC110" s="184"/>
      <c r="AD110" s="182"/>
      <c r="AE110" s="183"/>
      <c r="AF110" s="183"/>
      <c r="AG110" s="183"/>
      <c r="AH110" s="183"/>
      <c r="AI110" s="183"/>
      <c r="AJ110" s="184"/>
      <c r="AK110" s="182"/>
      <c r="AL110" s="183"/>
      <c r="AM110" s="183"/>
      <c r="AN110" s="183"/>
      <c r="AO110" s="183"/>
      <c r="AP110" s="183"/>
      <c r="AQ110" s="184"/>
      <c r="AR110" s="182"/>
      <c r="AS110" s="183"/>
      <c r="AT110" s="184"/>
      <c r="AU110" s="682">
        <f t="shared" si="6"/>
        <v>0</v>
      </c>
      <c r="AV110" s="683"/>
      <c r="AW110" s="684">
        <f t="shared" si="4"/>
        <v>0</v>
      </c>
      <c r="AX110" s="685"/>
      <c r="AY110" s="652"/>
      <c r="AZ110" s="653"/>
      <c r="BA110" s="653"/>
      <c r="BB110" s="653"/>
      <c r="BC110" s="653"/>
      <c r="BD110" s="654"/>
    </row>
    <row r="111" spans="2:56" ht="39.950000000000003" customHeight="1" x14ac:dyDescent="0.2">
      <c r="B111" s="181">
        <f t="shared" si="5"/>
        <v>99</v>
      </c>
      <c r="C111" s="672"/>
      <c r="D111" s="673"/>
      <c r="E111" s="674"/>
      <c r="F111" s="675"/>
      <c r="G111" s="676"/>
      <c r="H111" s="677"/>
      <c r="I111" s="677"/>
      <c r="J111" s="677"/>
      <c r="K111" s="678"/>
      <c r="L111" s="679"/>
      <c r="M111" s="680"/>
      <c r="N111" s="680"/>
      <c r="O111" s="681"/>
      <c r="P111" s="182"/>
      <c r="Q111" s="183"/>
      <c r="R111" s="183"/>
      <c r="S111" s="183"/>
      <c r="T111" s="183"/>
      <c r="U111" s="183"/>
      <c r="V111" s="184"/>
      <c r="W111" s="182"/>
      <c r="X111" s="183"/>
      <c r="Y111" s="183"/>
      <c r="Z111" s="183"/>
      <c r="AA111" s="183"/>
      <c r="AB111" s="183"/>
      <c r="AC111" s="184"/>
      <c r="AD111" s="182"/>
      <c r="AE111" s="183"/>
      <c r="AF111" s="183"/>
      <c r="AG111" s="183"/>
      <c r="AH111" s="183"/>
      <c r="AI111" s="183"/>
      <c r="AJ111" s="184"/>
      <c r="AK111" s="182"/>
      <c r="AL111" s="183"/>
      <c r="AM111" s="183"/>
      <c r="AN111" s="183"/>
      <c r="AO111" s="183"/>
      <c r="AP111" s="183"/>
      <c r="AQ111" s="184"/>
      <c r="AR111" s="182"/>
      <c r="AS111" s="183"/>
      <c r="AT111" s="184"/>
      <c r="AU111" s="682">
        <f t="shared" si="6"/>
        <v>0</v>
      </c>
      <c r="AV111" s="683"/>
      <c r="AW111" s="684">
        <f t="shared" si="4"/>
        <v>0</v>
      </c>
      <c r="AX111" s="685"/>
      <c r="AY111" s="652"/>
      <c r="AZ111" s="653"/>
      <c r="BA111" s="653"/>
      <c r="BB111" s="653"/>
      <c r="BC111" s="653"/>
      <c r="BD111" s="654"/>
    </row>
    <row r="112" spans="2:56" ht="39.950000000000003" customHeight="1" thickBot="1" x14ac:dyDescent="0.25">
      <c r="B112" s="188">
        <f t="shared" si="5"/>
        <v>100</v>
      </c>
      <c r="C112" s="655"/>
      <c r="D112" s="656"/>
      <c r="E112" s="657"/>
      <c r="F112" s="658"/>
      <c r="G112" s="659"/>
      <c r="H112" s="660"/>
      <c r="I112" s="660"/>
      <c r="J112" s="660"/>
      <c r="K112" s="661"/>
      <c r="L112" s="662"/>
      <c r="M112" s="663"/>
      <c r="N112" s="663"/>
      <c r="O112" s="664"/>
      <c r="P112" s="189"/>
      <c r="Q112" s="190"/>
      <c r="R112" s="190"/>
      <c r="S112" s="190"/>
      <c r="T112" s="190"/>
      <c r="U112" s="190"/>
      <c r="V112" s="191"/>
      <c r="W112" s="189"/>
      <c r="X112" s="190"/>
      <c r="Y112" s="190"/>
      <c r="Z112" s="190"/>
      <c r="AA112" s="190"/>
      <c r="AB112" s="190"/>
      <c r="AC112" s="191"/>
      <c r="AD112" s="189"/>
      <c r="AE112" s="190"/>
      <c r="AF112" s="190"/>
      <c r="AG112" s="190"/>
      <c r="AH112" s="190"/>
      <c r="AI112" s="190"/>
      <c r="AJ112" s="191"/>
      <c r="AK112" s="189"/>
      <c r="AL112" s="190"/>
      <c r="AM112" s="190"/>
      <c r="AN112" s="190"/>
      <c r="AO112" s="190"/>
      <c r="AP112" s="190"/>
      <c r="AQ112" s="191"/>
      <c r="AR112" s="189"/>
      <c r="AS112" s="190"/>
      <c r="AT112" s="191"/>
      <c r="AU112" s="665">
        <f t="shared" si="3"/>
        <v>0</v>
      </c>
      <c r="AV112" s="666"/>
      <c r="AW112" s="667">
        <f t="shared" si="4"/>
        <v>0</v>
      </c>
      <c r="AX112" s="668"/>
      <c r="AY112" s="669"/>
      <c r="AZ112" s="670"/>
      <c r="BA112" s="670"/>
      <c r="BB112" s="670"/>
      <c r="BC112" s="670"/>
      <c r="BD112" s="671"/>
    </row>
    <row r="113" spans="2:49" ht="20.25" customHeight="1" x14ac:dyDescent="0.2">
      <c r="B113" s="160"/>
      <c r="C113" s="150"/>
      <c r="D113" s="192"/>
      <c r="E113" s="192"/>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6"/>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row>
    <row r="114" spans="2:49" ht="20.25" customHeight="1" x14ac:dyDescent="0.2">
      <c r="B114" s="160"/>
      <c r="C114" s="160" t="s">
        <v>92</v>
      </c>
      <c r="D114" s="192"/>
      <c r="E114" s="192"/>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6"/>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row>
    <row r="115" spans="2:49" ht="20.25" customHeight="1" x14ac:dyDescent="0.2">
      <c r="B115" s="160"/>
      <c r="C115" s="160" t="s">
        <v>93</v>
      </c>
      <c r="D115" s="192"/>
      <c r="E115" s="192"/>
      <c r="F115" s="160"/>
      <c r="G115" s="160"/>
      <c r="H115" s="160"/>
      <c r="I115" s="160"/>
      <c r="J115" s="160"/>
      <c r="K115" s="160"/>
      <c r="L115" s="160"/>
      <c r="M115" s="160"/>
      <c r="N115" s="160"/>
      <c r="O115" s="160"/>
      <c r="P115" s="160"/>
      <c r="Q115" s="160" t="s">
        <v>94</v>
      </c>
      <c r="R115" s="160"/>
      <c r="S115" s="160"/>
      <c r="T115" s="160"/>
      <c r="U115" s="160"/>
      <c r="V115" s="160"/>
      <c r="W115" s="160"/>
      <c r="X115" s="160"/>
      <c r="Y115" s="160"/>
      <c r="Z115" s="160"/>
      <c r="AA115" s="166"/>
      <c r="AB115" s="160"/>
      <c r="AC115" s="160"/>
      <c r="AD115" s="160"/>
      <c r="AE115" s="160"/>
      <c r="AF115" s="160"/>
      <c r="AG115" s="160"/>
      <c r="AH115" s="160"/>
      <c r="AI115" s="160" t="s">
        <v>95</v>
      </c>
      <c r="AJ115" s="160"/>
      <c r="AK115" s="160"/>
      <c r="AL115" s="160"/>
      <c r="AM115" s="160"/>
      <c r="AN115" s="160"/>
      <c r="AO115" s="193"/>
      <c r="AP115" s="193"/>
      <c r="AQ115" s="193"/>
      <c r="AR115" s="193"/>
      <c r="AS115" s="194"/>
      <c r="AT115" s="193"/>
      <c r="AU115" s="193"/>
      <c r="AV115" s="193"/>
      <c r="AW115" s="193"/>
    </row>
    <row r="116" spans="2:49" ht="20.25" customHeight="1" x14ac:dyDescent="0.2">
      <c r="B116" s="160"/>
      <c r="C116" s="160" t="s">
        <v>96</v>
      </c>
      <c r="D116" s="192"/>
      <c r="E116" s="192"/>
      <c r="F116" s="160"/>
      <c r="G116" s="160"/>
      <c r="H116" s="160"/>
      <c r="I116" s="160"/>
      <c r="J116" s="160"/>
      <c r="K116" s="160"/>
      <c r="L116" s="649" t="s">
        <v>97</v>
      </c>
      <c r="M116" s="649"/>
      <c r="N116" s="160"/>
      <c r="O116" s="160"/>
      <c r="P116" s="160"/>
      <c r="Q116" s="160"/>
      <c r="R116" s="638" t="s">
        <v>98</v>
      </c>
      <c r="S116" s="638"/>
      <c r="T116" s="638" t="s">
        <v>99</v>
      </c>
      <c r="U116" s="638"/>
      <c r="V116" s="638"/>
      <c r="W116" s="638"/>
      <c r="X116" s="160"/>
      <c r="Y116" s="650" t="s">
        <v>100</v>
      </c>
      <c r="Z116" s="650"/>
      <c r="AA116" s="650"/>
      <c r="AB116" s="650"/>
      <c r="AC116" s="160"/>
      <c r="AD116" s="160"/>
      <c r="AE116" s="195" t="s">
        <v>101</v>
      </c>
      <c r="AF116" s="195"/>
      <c r="AG116" s="160"/>
      <c r="AH116" s="160"/>
      <c r="AI116" s="627" t="s">
        <v>102</v>
      </c>
      <c r="AJ116" s="629"/>
      <c r="AK116" s="627" t="s">
        <v>103</v>
      </c>
      <c r="AL116" s="628"/>
      <c r="AM116" s="628"/>
      <c r="AN116" s="629"/>
      <c r="AO116" s="193"/>
      <c r="AP116" s="193"/>
      <c r="AQ116" s="193"/>
      <c r="AR116" s="193"/>
      <c r="AS116" s="605"/>
      <c r="AT116" s="605"/>
      <c r="AU116" s="193"/>
      <c r="AV116" s="193"/>
      <c r="AW116" s="193"/>
    </row>
    <row r="117" spans="2:49" ht="20.25" customHeight="1" x14ac:dyDescent="0.2">
      <c r="B117" s="160"/>
      <c r="C117" s="643"/>
      <c r="D117" s="643"/>
      <c r="E117" s="643"/>
      <c r="F117" s="647">
        <f>IF(AB2=1,10,IF(AB2=2,11,IF(AB2=3,12,AB2-3)))</f>
        <v>1</v>
      </c>
      <c r="G117" s="647"/>
      <c r="H117" s="647">
        <f>IF(AB2=1,11,IF(AB2=2,12,AB2-2))</f>
        <v>2</v>
      </c>
      <c r="I117" s="647"/>
      <c r="J117" s="647">
        <f>IF(AB2=1,12,AB2-1)</f>
        <v>3</v>
      </c>
      <c r="K117" s="647"/>
      <c r="L117" s="648" t="s">
        <v>104</v>
      </c>
      <c r="M117" s="648"/>
      <c r="N117" s="160"/>
      <c r="O117" s="160"/>
      <c r="P117" s="160"/>
      <c r="Q117" s="160"/>
      <c r="R117" s="606"/>
      <c r="S117" s="606"/>
      <c r="T117" s="606" t="s">
        <v>105</v>
      </c>
      <c r="U117" s="606"/>
      <c r="V117" s="606" t="s">
        <v>106</v>
      </c>
      <c r="W117" s="606"/>
      <c r="X117" s="160"/>
      <c r="Y117" s="606" t="s">
        <v>105</v>
      </c>
      <c r="Z117" s="606"/>
      <c r="AA117" s="606" t="s">
        <v>106</v>
      </c>
      <c r="AB117" s="606"/>
      <c r="AC117" s="160"/>
      <c r="AD117" s="160"/>
      <c r="AE117" s="195" t="s">
        <v>107</v>
      </c>
      <c r="AF117" s="195"/>
      <c r="AG117" s="160"/>
      <c r="AH117" s="160"/>
      <c r="AI117" s="627" t="s">
        <v>108</v>
      </c>
      <c r="AJ117" s="629"/>
      <c r="AK117" s="627" t="s">
        <v>109</v>
      </c>
      <c r="AL117" s="628"/>
      <c r="AM117" s="628"/>
      <c r="AN117" s="629"/>
      <c r="AO117" s="196"/>
      <c r="AP117" s="196"/>
      <c r="AQ117" s="193"/>
      <c r="AR117" s="197"/>
      <c r="AS117" s="651"/>
      <c r="AT117" s="651"/>
      <c r="AU117" s="193"/>
      <c r="AV117" s="193"/>
      <c r="AW117" s="193"/>
    </row>
    <row r="118" spans="2:49" ht="20.25" customHeight="1" x14ac:dyDescent="0.2">
      <c r="B118" s="160"/>
      <c r="C118" s="643" t="s">
        <v>110</v>
      </c>
      <c r="D118" s="643"/>
      <c r="E118" s="643"/>
      <c r="F118" s="646"/>
      <c r="G118" s="646"/>
      <c r="H118" s="646"/>
      <c r="I118" s="646"/>
      <c r="J118" s="646"/>
      <c r="K118" s="646"/>
      <c r="L118" s="644">
        <f>SUM(F118:K118)</f>
        <v>0</v>
      </c>
      <c r="M118" s="644"/>
      <c r="N118" s="160"/>
      <c r="O118" s="160"/>
      <c r="P118" s="160"/>
      <c r="Q118" s="160"/>
      <c r="R118" s="627" t="s">
        <v>108</v>
      </c>
      <c r="S118" s="629"/>
      <c r="T118" s="630">
        <f>SUMIFS($AU$13:$AV$112,$C$13:$D$112,"訪問介護員",$E$13:$F$112,"A")+SUMIFS($AU$13:$AV$112,$C$13:$D$112,"サービス提供責任者",$E$13:$F$112,"A")</f>
        <v>0</v>
      </c>
      <c r="U118" s="631"/>
      <c r="V118" s="633">
        <f>SUMIFS($AW$13:$AX$112,$C$13:$D$112,"訪問介護員",$E$13:$F$112,"A")+SUMIFS($AW$13:$AX$112,$C$13:$D$112,"サービス提供責任者",$E$13:$F$112,"A")</f>
        <v>0</v>
      </c>
      <c r="W118" s="634"/>
      <c r="X118" s="198"/>
      <c r="Y118" s="639">
        <v>0</v>
      </c>
      <c r="Z118" s="640"/>
      <c r="AA118" s="639">
        <v>0</v>
      </c>
      <c r="AB118" s="640"/>
      <c r="AC118" s="198"/>
      <c r="AD118" s="198"/>
      <c r="AE118" s="639">
        <v>0</v>
      </c>
      <c r="AF118" s="640"/>
      <c r="AG118" s="160"/>
      <c r="AH118" s="160"/>
      <c r="AI118" s="627" t="s">
        <v>111</v>
      </c>
      <c r="AJ118" s="629"/>
      <c r="AK118" s="627" t="s">
        <v>112</v>
      </c>
      <c r="AL118" s="628"/>
      <c r="AM118" s="628"/>
      <c r="AN118" s="629"/>
      <c r="AO118" s="197"/>
      <c r="AP118" s="193"/>
      <c r="AQ118" s="645"/>
      <c r="AR118" s="645"/>
      <c r="AS118" s="645"/>
      <c r="AT118" s="645"/>
      <c r="AU118" s="193"/>
      <c r="AV118" s="193"/>
      <c r="AW118" s="193"/>
    </row>
    <row r="119" spans="2:49" ht="20.25" customHeight="1" x14ac:dyDescent="0.2">
      <c r="B119" s="160"/>
      <c r="C119" s="643" t="s">
        <v>113</v>
      </c>
      <c r="D119" s="643"/>
      <c r="E119" s="643"/>
      <c r="F119" s="646"/>
      <c r="G119" s="646"/>
      <c r="H119" s="646"/>
      <c r="I119" s="646"/>
      <c r="J119" s="646"/>
      <c r="K119" s="646"/>
      <c r="L119" s="644">
        <f>SUM(F119:K119)</f>
        <v>0</v>
      </c>
      <c r="M119" s="644"/>
      <c r="N119" s="160"/>
      <c r="O119" s="160"/>
      <c r="P119" s="160"/>
      <c r="Q119" s="160"/>
      <c r="R119" s="627" t="s">
        <v>111</v>
      </c>
      <c r="S119" s="629"/>
      <c r="T119" s="630">
        <f>SUMIFS($AU$13:$AV$112,$C$13:$D$112,"訪問介護員",$E$13:$F$112,"B")+SUMIFS($AU$13:$AV$112,$C$13:$D$112,"サービス提供責任者",$E$13:$F$112,"B")</f>
        <v>0</v>
      </c>
      <c r="U119" s="631"/>
      <c r="V119" s="633">
        <f>SUMIFS($AW$13:$AX$112,$C$13:$D$112,"訪問介護員",$E$13:$F$112,"B")+SUMIFS($AW$13:$AX$112,$C$13:$D$112,"サービス提供責任者",$E$13:$F$112,"B")</f>
        <v>0</v>
      </c>
      <c r="W119" s="634"/>
      <c r="X119" s="198"/>
      <c r="Y119" s="639">
        <v>0</v>
      </c>
      <c r="Z119" s="640"/>
      <c r="AA119" s="639">
        <v>0</v>
      </c>
      <c r="AB119" s="640"/>
      <c r="AC119" s="198"/>
      <c r="AD119" s="198"/>
      <c r="AE119" s="639">
        <v>0</v>
      </c>
      <c r="AF119" s="640"/>
      <c r="AG119" s="160"/>
      <c r="AH119" s="160"/>
      <c r="AI119" s="627" t="s">
        <v>114</v>
      </c>
      <c r="AJ119" s="629"/>
      <c r="AK119" s="627" t="s">
        <v>115</v>
      </c>
      <c r="AL119" s="628"/>
      <c r="AM119" s="628"/>
      <c r="AN119" s="629"/>
      <c r="AO119" s="197"/>
      <c r="AP119" s="193"/>
      <c r="AQ119" s="604"/>
      <c r="AR119" s="604"/>
      <c r="AS119" s="604"/>
      <c r="AT119" s="604"/>
      <c r="AU119" s="193"/>
      <c r="AV119" s="193"/>
      <c r="AW119" s="193"/>
    </row>
    <row r="120" spans="2:49" ht="20.25" customHeight="1" x14ac:dyDescent="0.2">
      <c r="B120" s="160"/>
      <c r="C120" s="643" t="s">
        <v>104</v>
      </c>
      <c r="D120" s="643"/>
      <c r="E120" s="643"/>
      <c r="F120" s="644">
        <f>SUM(F118:G119)</f>
        <v>0</v>
      </c>
      <c r="G120" s="644"/>
      <c r="H120" s="644">
        <f>SUM(H118:I119)</f>
        <v>0</v>
      </c>
      <c r="I120" s="644"/>
      <c r="J120" s="644">
        <f>SUM(J118:K119)</f>
        <v>0</v>
      </c>
      <c r="K120" s="644"/>
      <c r="L120" s="644">
        <f>SUM(L118:M119)</f>
        <v>0</v>
      </c>
      <c r="M120" s="644"/>
      <c r="N120" s="160"/>
      <c r="O120" s="160"/>
      <c r="P120" s="160"/>
      <c r="Q120" s="160"/>
      <c r="R120" s="627" t="s">
        <v>114</v>
      </c>
      <c r="S120" s="629"/>
      <c r="T120" s="630">
        <f>SUMIFS($AU$13:$AV$112,$C$13:$D$112,"訪問介護員",$E$13:$F$112,"C")+SUMIFS($AU$13:$AV$112,$C$13:$D$112,"サービス提供責任者",$E$13:$F$112,"C")</f>
        <v>0</v>
      </c>
      <c r="U120" s="631"/>
      <c r="V120" s="633">
        <f>SUMIFS($AW$13:$AX$112,$C$13:$D$112,"訪問介護員",$E$13:$F$112,"C")+SUMIFS($AW$13:$AX$112,$C$13:$D$112,"サービス提供責任者",$E$13:$F$112,"C")</f>
        <v>0</v>
      </c>
      <c r="W120" s="634"/>
      <c r="X120" s="198"/>
      <c r="Y120" s="639">
        <v>0</v>
      </c>
      <c r="Z120" s="640"/>
      <c r="AA120" s="641">
        <v>0</v>
      </c>
      <c r="AB120" s="642"/>
      <c r="AC120" s="198"/>
      <c r="AD120" s="198"/>
      <c r="AE120" s="630" t="s">
        <v>116</v>
      </c>
      <c r="AF120" s="631"/>
      <c r="AG120" s="160"/>
      <c r="AH120" s="160"/>
      <c r="AI120" s="627" t="s">
        <v>117</v>
      </c>
      <c r="AJ120" s="629"/>
      <c r="AK120" s="627" t="s">
        <v>118</v>
      </c>
      <c r="AL120" s="628"/>
      <c r="AM120" s="628"/>
      <c r="AN120" s="629"/>
      <c r="AO120" s="199"/>
      <c r="AP120" s="193"/>
      <c r="AQ120" s="635"/>
      <c r="AR120" s="635"/>
      <c r="AS120" s="637"/>
      <c r="AT120" s="637"/>
      <c r="AU120" s="193"/>
      <c r="AV120" s="193"/>
      <c r="AW120" s="193"/>
    </row>
    <row r="121" spans="2:49" ht="20.25" customHeight="1" x14ac:dyDescent="0.2">
      <c r="B121" s="160"/>
      <c r="C121" s="160" t="s">
        <v>96</v>
      </c>
      <c r="L121" s="195" t="s">
        <v>119</v>
      </c>
      <c r="M121" s="200"/>
      <c r="N121" s="638"/>
      <c r="O121" s="638"/>
      <c r="P121" s="160"/>
      <c r="Q121" s="160"/>
      <c r="R121" s="627" t="s">
        <v>117</v>
      </c>
      <c r="S121" s="629"/>
      <c r="T121" s="630">
        <f>SUMIFS($AU$13:$AV$112,$C$13:$D$112,"訪問介護員",$E$13:$F$112,"D")+SUMIFS($AU$13:$AV$112,$C$13:$D$112,"サービス提供責任者",$E$13:$F$112,"D")</f>
        <v>0</v>
      </c>
      <c r="U121" s="631"/>
      <c r="V121" s="633">
        <f>SUMIFS($AW$13:$AX$112,$C$13:$D$112,"訪問介護員",$E$13:$F$112,"D")+SUMIFS($AW$13:$AX$112,$C$13:$D$112,"サービス提供責任者",$E$13:$F$112,"D")</f>
        <v>0</v>
      </c>
      <c r="W121" s="634"/>
      <c r="X121" s="198"/>
      <c r="Y121" s="639">
        <v>0</v>
      </c>
      <c r="Z121" s="640"/>
      <c r="AA121" s="641">
        <v>0</v>
      </c>
      <c r="AB121" s="642"/>
      <c r="AC121" s="198"/>
      <c r="AD121" s="198"/>
      <c r="AE121" s="630" t="s">
        <v>116</v>
      </c>
      <c r="AF121" s="631"/>
      <c r="AG121" s="160"/>
      <c r="AH121" s="160"/>
      <c r="AI121" s="160"/>
      <c r="AJ121" s="604"/>
      <c r="AK121" s="604"/>
      <c r="AL121" s="635"/>
      <c r="AM121" s="635"/>
      <c r="AN121" s="637"/>
      <c r="AO121" s="637"/>
      <c r="AP121" s="193"/>
      <c r="AQ121" s="635"/>
      <c r="AR121" s="635"/>
      <c r="AS121" s="637"/>
      <c r="AT121" s="637"/>
      <c r="AU121" s="193"/>
      <c r="AV121" s="193"/>
      <c r="AW121" s="193"/>
    </row>
    <row r="122" spans="2:49" ht="20.25" customHeight="1" x14ac:dyDescent="0.2">
      <c r="B122" s="160"/>
      <c r="D122" s="160"/>
      <c r="E122" s="160"/>
      <c r="F122" s="160"/>
      <c r="G122" s="160"/>
      <c r="H122" s="160"/>
      <c r="I122" s="160"/>
      <c r="J122" s="160"/>
      <c r="K122" s="160"/>
      <c r="L122" s="632">
        <f>L120/3</f>
        <v>0</v>
      </c>
      <c r="M122" s="632"/>
      <c r="N122" s="160"/>
      <c r="O122" s="160"/>
      <c r="P122" s="160"/>
      <c r="Q122" s="160"/>
      <c r="R122" s="627" t="s">
        <v>104</v>
      </c>
      <c r="S122" s="629"/>
      <c r="T122" s="630">
        <f>SUM(T118:U121)</f>
        <v>0</v>
      </c>
      <c r="U122" s="631"/>
      <c r="V122" s="633">
        <f>SUM(V118:W121)</f>
        <v>0</v>
      </c>
      <c r="W122" s="634"/>
      <c r="X122" s="198"/>
      <c r="Y122" s="630">
        <f>SUM(Y118:Z121)</f>
        <v>0</v>
      </c>
      <c r="Z122" s="631"/>
      <c r="AA122" s="630">
        <f>SUM(AA118:AB121)</f>
        <v>0</v>
      </c>
      <c r="AB122" s="631"/>
      <c r="AC122" s="198"/>
      <c r="AD122" s="198"/>
      <c r="AE122" s="630">
        <f>SUM(AE118:AF119)</f>
        <v>0</v>
      </c>
      <c r="AF122" s="631"/>
      <c r="AG122" s="160"/>
      <c r="AH122" s="160"/>
      <c r="AI122" s="160"/>
      <c r="AJ122" s="604"/>
      <c r="AK122" s="604"/>
      <c r="AL122" s="635"/>
      <c r="AM122" s="635"/>
      <c r="AN122" s="636"/>
      <c r="AO122" s="636"/>
      <c r="AP122" s="193"/>
      <c r="AQ122" s="201"/>
      <c r="AR122" s="201"/>
      <c r="AS122" s="637"/>
      <c r="AT122" s="637"/>
      <c r="AU122" s="193"/>
      <c r="AV122" s="193"/>
      <c r="AW122" s="193"/>
    </row>
    <row r="123" spans="2:49" ht="20.25" customHeight="1" x14ac:dyDescent="0.2">
      <c r="B123" s="160"/>
      <c r="C123" s="160"/>
      <c r="D123" s="160"/>
      <c r="E123" s="160"/>
      <c r="F123" s="160"/>
      <c r="G123" s="160"/>
      <c r="H123" s="160"/>
      <c r="I123" s="160"/>
      <c r="J123" s="160"/>
      <c r="K123" s="160"/>
      <c r="N123" s="160"/>
      <c r="O123" s="160"/>
      <c r="P123" s="160"/>
      <c r="Q123" s="160"/>
      <c r="R123" s="160"/>
      <c r="S123" s="160"/>
      <c r="T123" s="160"/>
      <c r="U123" s="160"/>
      <c r="V123" s="160"/>
      <c r="W123" s="160"/>
      <c r="X123" s="160"/>
      <c r="Y123" s="160"/>
      <c r="Z123" s="160"/>
      <c r="AA123" s="166"/>
      <c r="AB123" s="160"/>
      <c r="AC123" s="160"/>
      <c r="AD123" s="160"/>
      <c r="AE123" s="160"/>
      <c r="AF123" s="160"/>
      <c r="AG123" s="160"/>
      <c r="AH123" s="160"/>
      <c r="AI123" s="160"/>
      <c r="AJ123" s="193"/>
      <c r="AK123" s="193"/>
      <c r="AL123" s="193"/>
      <c r="AM123" s="193"/>
      <c r="AN123" s="193"/>
      <c r="AO123" s="193"/>
      <c r="AP123" s="193"/>
      <c r="AQ123" s="193"/>
      <c r="AR123" s="193"/>
      <c r="AS123" s="194"/>
      <c r="AT123" s="193"/>
      <c r="AU123" s="193"/>
      <c r="AV123" s="193"/>
      <c r="AW123" s="193"/>
    </row>
    <row r="124" spans="2:49" ht="20.25" customHeight="1" x14ac:dyDescent="0.2">
      <c r="B124" s="160"/>
      <c r="C124" s="160"/>
      <c r="D124" s="160"/>
      <c r="E124" s="160"/>
      <c r="F124" s="160"/>
      <c r="G124" s="160"/>
      <c r="H124" s="160"/>
      <c r="I124" s="160"/>
      <c r="J124" s="160"/>
      <c r="K124" s="160"/>
      <c r="L124" s="160"/>
      <c r="M124" s="160"/>
      <c r="N124" s="160"/>
      <c r="O124" s="160"/>
      <c r="P124" s="160"/>
      <c r="Q124" s="160"/>
      <c r="R124" s="166" t="s">
        <v>120</v>
      </c>
      <c r="S124" s="160"/>
      <c r="T124" s="160"/>
      <c r="U124" s="160"/>
      <c r="V124" s="160"/>
      <c r="W124" s="160"/>
      <c r="X124" s="200" t="s">
        <v>121</v>
      </c>
      <c r="Y124" s="616" t="s">
        <v>122</v>
      </c>
      <c r="Z124" s="617"/>
      <c r="AA124" s="202"/>
      <c r="AB124" s="200"/>
      <c r="AC124" s="160"/>
      <c r="AD124" s="160"/>
      <c r="AE124" s="160"/>
      <c r="AF124" s="160"/>
      <c r="AG124" s="160"/>
      <c r="AH124" s="160"/>
      <c r="AI124" s="160"/>
      <c r="AJ124" s="194"/>
      <c r="AK124" s="193"/>
      <c r="AL124" s="193"/>
      <c r="AM124" s="193"/>
      <c r="AN124" s="193"/>
      <c r="AO124" s="193"/>
      <c r="AP124" s="193"/>
      <c r="AQ124" s="203"/>
      <c r="AR124" s="203"/>
      <c r="AS124" s="204"/>
      <c r="AT124" s="204"/>
      <c r="AU124" s="193"/>
      <c r="AV124" s="193"/>
      <c r="AW124" s="193"/>
    </row>
    <row r="125" spans="2:49" ht="20.25" customHeight="1" x14ac:dyDescent="0.2">
      <c r="B125" s="160"/>
      <c r="C125" s="150"/>
      <c r="D125" s="192"/>
      <c r="E125" s="192"/>
      <c r="F125" s="160"/>
      <c r="G125" s="160"/>
      <c r="H125" s="160"/>
      <c r="I125" s="160"/>
      <c r="J125" s="160"/>
      <c r="K125" s="160"/>
      <c r="L125" s="205" t="s">
        <v>123</v>
      </c>
      <c r="M125" s="166"/>
      <c r="N125" s="166"/>
      <c r="O125" s="206"/>
      <c r="P125" s="160"/>
      <c r="Q125" s="160"/>
      <c r="R125" s="160" t="s">
        <v>124</v>
      </c>
      <c r="S125" s="160"/>
      <c r="T125" s="160"/>
      <c r="U125" s="160"/>
      <c r="V125" s="160"/>
      <c r="W125" s="160" t="s">
        <v>125</v>
      </c>
      <c r="X125" s="160"/>
      <c r="Y125" s="160"/>
      <c r="Z125" s="160"/>
      <c r="AA125" s="166"/>
      <c r="AB125" s="160"/>
      <c r="AC125" s="160"/>
      <c r="AD125" s="160"/>
      <c r="AE125" s="160"/>
      <c r="AF125" s="160"/>
      <c r="AG125" s="160"/>
      <c r="AH125" s="160"/>
      <c r="AI125" s="160"/>
      <c r="AJ125" s="193"/>
      <c r="AK125" s="193"/>
      <c r="AL125" s="193"/>
      <c r="AM125" s="193"/>
      <c r="AN125" s="193"/>
      <c r="AO125" s="193"/>
      <c r="AP125" s="193"/>
      <c r="AQ125" s="193"/>
      <c r="AR125" s="193"/>
      <c r="AS125" s="194"/>
      <c r="AT125" s="193"/>
      <c r="AU125" s="193"/>
      <c r="AV125" s="193"/>
      <c r="AW125" s="193"/>
    </row>
    <row r="126" spans="2:49" ht="20.25" customHeight="1" x14ac:dyDescent="0.2">
      <c r="B126" s="160"/>
      <c r="C126" s="207" t="s">
        <v>126</v>
      </c>
      <c r="D126" s="207"/>
      <c r="E126" s="160"/>
      <c r="F126" s="207" t="s">
        <v>127</v>
      </c>
      <c r="G126" s="207"/>
      <c r="H126" s="160"/>
      <c r="I126" s="208"/>
      <c r="J126" s="208"/>
      <c r="K126" s="160"/>
      <c r="L126" s="195" t="s">
        <v>128</v>
      </c>
      <c r="M126" s="195"/>
      <c r="N126" s="195"/>
      <c r="O126" s="160"/>
      <c r="P126" s="160"/>
      <c r="Q126" s="160"/>
      <c r="R126" s="160" t="str">
        <f>IF($Y$124="週","対象時間数（週平均）","対象時間数（当月合計）")</f>
        <v>対象時間数（週平均）</v>
      </c>
      <c r="S126" s="160"/>
      <c r="T126" s="160"/>
      <c r="U126" s="160"/>
      <c r="V126" s="160"/>
      <c r="W126" s="160" t="str">
        <f>IF($Y$124="週","週に勤務すべき時間数","当月に勤務すべき時間数")</f>
        <v>週に勤務すべき時間数</v>
      </c>
      <c r="X126" s="160"/>
      <c r="Y126" s="160"/>
      <c r="Z126" s="160"/>
      <c r="AA126" s="166"/>
      <c r="AB126" s="606" t="s">
        <v>129</v>
      </c>
      <c r="AC126" s="606"/>
      <c r="AD126" s="606"/>
      <c r="AE126" s="606"/>
      <c r="AF126" s="160"/>
      <c r="AG126" s="160"/>
      <c r="AH126" s="160"/>
      <c r="AI126" s="160"/>
      <c r="AJ126" s="193"/>
      <c r="AK126" s="193"/>
      <c r="AL126" s="193"/>
      <c r="AM126" s="193"/>
      <c r="AN126" s="193"/>
      <c r="AO126" s="193"/>
      <c r="AP126" s="193"/>
      <c r="AQ126" s="193"/>
      <c r="AR126" s="193"/>
      <c r="AS126" s="194"/>
      <c r="AT126" s="193"/>
      <c r="AU126" s="193"/>
      <c r="AV126" s="193"/>
      <c r="AW126" s="193"/>
    </row>
    <row r="127" spans="2:49" ht="20.25" customHeight="1" x14ac:dyDescent="0.2">
      <c r="B127" s="160"/>
      <c r="C127" s="618">
        <f>L122</f>
        <v>0</v>
      </c>
      <c r="D127" s="619"/>
      <c r="E127" s="209" t="s">
        <v>130</v>
      </c>
      <c r="F127" s="620">
        <v>40</v>
      </c>
      <c r="G127" s="621"/>
      <c r="H127" s="209" t="s">
        <v>131</v>
      </c>
      <c r="I127" s="622">
        <f>C127/F127</f>
        <v>0</v>
      </c>
      <c r="J127" s="623"/>
      <c r="K127" s="209" t="s">
        <v>132</v>
      </c>
      <c r="L127" s="624">
        <f>IF(C127&lt;40,1,ROUNDUP(I127,1))</f>
        <v>1</v>
      </c>
      <c r="M127" s="625"/>
      <c r="N127" s="626"/>
      <c r="O127" s="160"/>
      <c r="P127" s="160"/>
      <c r="Q127" s="160"/>
      <c r="R127" s="607">
        <f>IF($Y$124="週",AA122,Y122)</f>
        <v>0</v>
      </c>
      <c r="S127" s="608"/>
      <c r="T127" s="608"/>
      <c r="U127" s="609"/>
      <c r="V127" s="209" t="s">
        <v>130</v>
      </c>
      <c r="W127" s="627">
        <f>IF($Y$124="週",$AV$5,$AZ$5)</f>
        <v>40</v>
      </c>
      <c r="X127" s="628"/>
      <c r="Y127" s="628"/>
      <c r="Z127" s="629"/>
      <c r="AA127" s="209" t="s">
        <v>131</v>
      </c>
      <c r="AB127" s="610">
        <f>ROUNDDOWN(R127/W127,1)</f>
        <v>0</v>
      </c>
      <c r="AC127" s="611"/>
      <c r="AD127" s="611"/>
      <c r="AE127" s="612"/>
      <c r="AF127" s="160"/>
      <c r="AG127" s="160"/>
      <c r="AH127" s="160"/>
      <c r="AI127" s="160"/>
      <c r="AJ127" s="603"/>
      <c r="AK127" s="603"/>
      <c r="AL127" s="603"/>
      <c r="AM127" s="603"/>
      <c r="AN127" s="197"/>
      <c r="AO127" s="604"/>
      <c r="AP127" s="604"/>
      <c r="AQ127" s="604"/>
      <c r="AR127" s="604"/>
      <c r="AS127" s="197"/>
      <c r="AT127" s="605"/>
      <c r="AU127" s="605"/>
      <c r="AV127" s="605"/>
      <c r="AW127" s="605"/>
    </row>
    <row r="128" spans="2:49" ht="20.25" customHeight="1" x14ac:dyDescent="0.2">
      <c r="B128" s="160"/>
      <c r="C128" s="160"/>
      <c r="D128" s="160"/>
      <c r="E128" s="160"/>
      <c r="F128" s="160"/>
      <c r="G128" s="160"/>
      <c r="H128" s="160"/>
      <c r="I128" s="160"/>
      <c r="J128" s="160"/>
      <c r="K128" s="160"/>
      <c r="L128" s="160" t="s">
        <v>133</v>
      </c>
      <c r="M128" s="160"/>
      <c r="N128" s="160"/>
      <c r="O128" s="160"/>
      <c r="P128" s="160"/>
      <c r="Q128" s="160"/>
      <c r="R128" s="160"/>
      <c r="S128" s="160"/>
      <c r="T128" s="160"/>
      <c r="U128" s="160"/>
      <c r="V128" s="160"/>
      <c r="W128" s="160"/>
      <c r="X128" s="160"/>
      <c r="Y128" s="160"/>
      <c r="Z128" s="160"/>
      <c r="AA128" s="166"/>
      <c r="AB128" s="160" t="s">
        <v>134</v>
      </c>
      <c r="AC128" s="160"/>
      <c r="AD128" s="160"/>
      <c r="AE128" s="160"/>
      <c r="AF128" s="160"/>
      <c r="AG128" s="160"/>
      <c r="AH128" s="160"/>
      <c r="AI128" s="160"/>
      <c r="AJ128" s="193"/>
      <c r="AK128" s="193"/>
      <c r="AL128" s="193"/>
      <c r="AM128" s="193"/>
      <c r="AN128" s="193"/>
      <c r="AO128" s="193"/>
      <c r="AP128" s="193"/>
      <c r="AQ128" s="193"/>
      <c r="AR128" s="193"/>
      <c r="AS128" s="194"/>
      <c r="AT128" s="193"/>
      <c r="AU128" s="193"/>
      <c r="AV128" s="193"/>
      <c r="AW128" s="193"/>
    </row>
    <row r="129" spans="2:58" ht="20.25" customHeight="1" x14ac:dyDescent="0.2">
      <c r="B129" s="160"/>
      <c r="C129" s="160" t="s">
        <v>135</v>
      </c>
      <c r="D129" s="160"/>
      <c r="E129" s="160"/>
      <c r="F129" s="160"/>
      <c r="G129" s="160"/>
      <c r="H129" s="160"/>
      <c r="I129" s="160"/>
      <c r="J129" s="160"/>
      <c r="K129" s="160"/>
      <c r="L129" s="160"/>
      <c r="M129" s="160"/>
      <c r="N129" s="160"/>
      <c r="O129" s="160"/>
      <c r="P129" s="160"/>
      <c r="Q129" s="160"/>
      <c r="R129" s="160" t="s">
        <v>136</v>
      </c>
      <c r="S129" s="160"/>
      <c r="T129" s="160"/>
      <c r="U129" s="160"/>
      <c r="V129" s="160"/>
      <c r="W129" s="160"/>
      <c r="X129" s="160"/>
      <c r="Y129" s="160"/>
      <c r="Z129" s="160"/>
      <c r="AA129" s="166"/>
      <c r="AB129" s="160"/>
      <c r="AC129" s="160"/>
      <c r="AD129" s="160"/>
      <c r="AE129" s="160"/>
      <c r="AF129" s="160"/>
      <c r="AG129" s="160"/>
      <c r="AH129" s="160"/>
      <c r="AI129" s="160"/>
      <c r="AJ129" s="160"/>
      <c r="AK129" s="210"/>
      <c r="AL129" s="211"/>
      <c r="AM129" s="211"/>
      <c r="AN129" s="160"/>
      <c r="AO129" s="160"/>
      <c r="AP129" s="160"/>
      <c r="AQ129" s="160"/>
      <c r="AR129" s="160"/>
      <c r="AS129" s="160"/>
      <c r="AT129" s="160"/>
      <c r="AU129" s="160"/>
      <c r="AV129" s="160"/>
      <c r="AW129" s="160"/>
    </row>
    <row r="130" spans="2:58" ht="20.25" customHeight="1" x14ac:dyDescent="0.2">
      <c r="B130" s="160"/>
      <c r="C130" s="160"/>
      <c r="D130" s="160" t="s">
        <v>137</v>
      </c>
      <c r="E130" s="160"/>
      <c r="F130" s="160"/>
      <c r="G130" s="160"/>
      <c r="H130" s="160"/>
      <c r="I130" s="160"/>
      <c r="J130" s="160"/>
      <c r="K130" s="160"/>
      <c r="L130" s="160"/>
      <c r="M130" s="160"/>
      <c r="N130" s="160"/>
      <c r="O130" s="160"/>
      <c r="P130" s="160"/>
      <c r="Q130" s="160"/>
      <c r="R130" s="160" t="s">
        <v>101</v>
      </c>
      <c r="S130" s="160"/>
      <c r="T130" s="160"/>
      <c r="U130" s="160"/>
      <c r="V130" s="160"/>
      <c r="W130" s="160"/>
      <c r="X130" s="160"/>
      <c r="Y130" s="160"/>
      <c r="Z130" s="160"/>
      <c r="AA130" s="166"/>
      <c r="AB130" s="209"/>
      <c r="AC130" s="209"/>
      <c r="AD130" s="209"/>
      <c r="AE130" s="209"/>
      <c r="AF130" s="160"/>
      <c r="AG130" s="160"/>
      <c r="AH130" s="160"/>
      <c r="AI130" s="160"/>
      <c r="AJ130" s="160"/>
      <c r="AK130" s="210"/>
      <c r="AL130" s="211"/>
      <c r="AM130" s="211"/>
      <c r="AN130" s="160"/>
      <c r="AO130" s="160"/>
      <c r="AP130" s="160"/>
      <c r="AQ130" s="160"/>
      <c r="AR130" s="160"/>
      <c r="AS130" s="160"/>
      <c r="AT130" s="160"/>
      <c r="AU130" s="160"/>
      <c r="AV130" s="160"/>
      <c r="AW130" s="160"/>
    </row>
    <row r="131" spans="2:58" ht="20.25" customHeight="1" x14ac:dyDescent="0.2">
      <c r="B131" s="160"/>
      <c r="C131" s="160" t="s">
        <v>138</v>
      </c>
      <c r="D131" s="160"/>
      <c r="E131" s="160"/>
      <c r="F131" s="160"/>
      <c r="G131" s="160"/>
      <c r="H131" s="160"/>
      <c r="I131" s="160"/>
      <c r="J131" s="160"/>
      <c r="K131" s="160"/>
      <c r="L131" s="160"/>
      <c r="M131" s="160"/>
      <c r="N131" s="160"/>
      <c r="O131" s="160"/>
      <c r="P131" s="160"/>
      <c r="Q131" s="160"/>
      <c r="R131" s="160" t="s">
        <v>139</v>
      </c>
      <c r="S131" s="160"/>
      <c r="T131" s="160"/>
      <c r="U131" s="160"/>
      <c r="V131" s="160"/>
      <c r="W131" s="160" t="s">
        <v>140</v>
      </c>
      <c r="X131" s="160"/>
      <c r="Y131" s="160"/>
      <c r="Z131" s="160"/>
      <c r="AA131" s="160"/>
      <c r="AB131" s="606" t="s">
        <v>104</v>
      </c>
      <c r="AC131" s="606"/>
      <c r="AD131" s="606"/>
      <c r="AE131" s="606"/>
      <c r="AF131" s="160"/>
      <c r="AG131" s="160"/>
      <c r="AH131" s="160"/>
      <c r="AI131" s="160"/>
      <c r="AJ131" s="160"/>
      <c r="AK131" s="210"/>
      <c r="AL131" s="211"/>
      <c r="AM131" s="211"/>
      <c r="AN131" s="160"/>
      <c r="AO131" s="160"/>
      <c r="AP131" s="160"/>
      <c r="AQ131" s="160"/>
      <c r="AR131" s="160"/>
      <c r="AS131" s="160"/>
      <c r="AT131" s="160"/>
      <c r="AU131" s="160"/>
      <c r="AV131" s="160"/>
      <c r="AW131" s="160"/>
    </row>
    <row r="132" spans="2:58" ht="20.25" customHeight="1" x14ac:dyDescent="0.2">
      <c r="B132" s="160"/>
      <c r="C132" s="160" t="s">
        <v>141</v>
      </c>
      <c r="D132" s="160"/>
      <c r="E132" s="160"/>
      <c r="F132" s="160"/>
      <c r="G132" s="160"/>
      <c r="H132" s="160"/>
      <c r="I132" s="160"/>
      <c r="J132" s="160"/>
      <c r="K132" s="160"/>
      <c r="L132" s="160"/>
      <c r="M132" s="160"/>
      <c r="N132" s="160"/>
      <c r="O132" s="160"/>
      <c r="P132" s="160"/>
      <c r="Q132" s="160"/>
      <c r="R132" s="607">
        <f>AE122</f>
        <v>0</v>
      </c>
      <c r="S132" s="608"/>
      <c r="T132" s="608"/>
      <c r="U132" s="609"/>
      <c r="V132" s="209" t="s">
        <v>142</v>
      </c>
      <c r="W132" s="610">
        <f>AB127</f>
        <v>0</v>
      </c>
      <c r="X132" s="611"/>
      <c r="Y132" s="611"/>
      <c r="Z132" s="612"/>
      <c r="AA132" s="209" t="s">
        <v>131</v>
      </c>
      <c r="AB132" s="613">
        <f>ROUNDDOWN(R132+W132,1)</f>
        <v>0</v>
      </c>
      <c r="AC132" s="614"/>
      <c r="AD132" s="614"/>
      <c r="AE132" s="615"/>
      <c r="AF132" s="160"/>
      <c r="AG132" s="160"/>
      <c r="AH132" s="160"/>
      <c r="AI132" s="160"/>
      <c r="AJ132" s="160"/>
      <c r="AK132" s="210"/>
      <c r="AL132" s="211"/>
      <c r="AM132" s="211"/>
      <c r="AN132" s="160"/>
      <c r="AO132" s="160"/>
      <c r="AP132" s="160"/>
      <c r="AQ132" s="160"/>
      <c r="AR132" s="160"/>
      <c r="AS132" s="160"/>
      <c r="AT132" s="160"/>
      <c r="AU132" s="160"/>
      <c r="AV132" s="160"/>
      <c r="AW132" s="160"/>
    </row>
    <row r="133" spans="2:58" ht="20.25" customHeight="1" x14ac:dyDescent="0.2">
      <c r="B133" s="160"/>
      <c r="C133" s="160" t="s">
        <v>143</v>
      </c>
      <c r="D133" s="192"/>
      <c r="E133" s="192"/>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6"/>
      <c r="AD133" s="160"/>
      <c r="AE133" s="160"/>
      <c r="AF133" s="160"/>
      <c r="AG133" s="160"/>
      <c r="AH133" s="160"/>
      <c r="AI133" s="160"/>
      <c r="AJ133" s="160"/>
      <c r="AK133" s="210"/>
      <c r="AL133" s="211"/>
      <c r="AM133" s="211"/>
      <c r="AN133" s="160"/>
      <c r="AO133" s="160"/>
      <c r="AP133" s="160"/>
      <c r="AQ133" s="160"/>
      <c r="AR133" s="160"/>
      <c r="AS133" s="160"/>
      <c r="AT133" s="160"/>
      <c r="AU133" s="160"/>
      <c r="AV133" s="160"/>
      <c r="AW133" s="160"/>
    </row>
    <row r="134" spans="2:58" ht="20.25" customHeight="1" x14ac:dyDescent="0.2">
      <c r="C134" s="169"/>
      <c r="D134" s="169"/>
      <c r="T134" s="169"/>
      <c r="AJ134" s="212"/>
      <c r="AK134" s="213"/>
      <c r="AL134" s="213"/>
      <c r="BE134" s="213"/>
    </row>
    <row r="135" spans="2:58" ht="20.25" customHeight="1" x14ac:dyDescent="0.2">
      <c r="C135" s="169"/>
      <c r="D135" s="169"/>
      <c r="U135" s="169"/>
      <c r="AK135" s="212"/>
      <c r="AL135" s="213"/>
      <c r="AM135" s="213"/>
      <c r="BF135" s="213"/>
    </row>
    <row r="136" spans="2:58" ht="20.25" customHeight="1" x14ac:dyDescent="0.2">
      <c r="D136" s="169"/>
      <c r="U136" s="169"/>
      <c r="AK136" s="212"/>
      <c r="AL136" s="213"/>
      <c r="AM136" s="213"/>
      <c r="BF136" s="213"/>
    </row>
    <row r="137" spans="2:58" ht="20.25" customHeight="1" x14ac:dyDescent="0.2">
      <c r="C137" s="169"/>
      <c r="D137" s="169"/>
      <c r="U137" s="169"/>
      <c r="AK137" s="212"/>
      <c r="AL137" s="213"/>
      <c r="AM137" s="213"/>
      <c r="BF137" s="213"/>
    </row>
    <row r="138" spans="2:58" ht="20.25" customHeight="1" x14ac:dyDescent="0.2">
      <c r="C138" s="212"/>
      <c r="D138" s="212"/>
      <c r="E138" s="212"/>
      <c r="F138" s="212"/>
      <c r="G138" s="212"/>
      <c r="H138" s="212"/>
      <c r="I138" s="212"/>
      <c r="J138" s="212"/>
      <c r="K138" s="212"/>
      <c r="L138" s="212"/>
      <c r="M138" s="212"/>
      <c r="N138" s="212"/>
      <c r="O138" s="212"/>
      <c r="P138" s="212"/>
      <c r="Q138" s="212"/>
      <c r="R138" s="212"/>
      <c r="S138" s="212"/>
      <c r="T138" s="212"/>
      <c r="U138" s="213"/>
      <c r="V138" s="213"/>
      <c r="W138" s="212"/>
      <c r="X138" s="212"/>
      <c r="Y138" s="212"/>
      <c r="Z138" s="212"/>
      <c r="AA138" s="212"/>
      <c r="AB138" s="212"/>
      <c r="AC138" s="212"/>
      <c r="AD138" s="212"/>
      <c r="AE138" s="212"/>
      <c r="AF138" s="212"/>
      <c r="AG138" s="212"/>
      <c r="AH138" s="212"/>
      <c r="AI138" s="212"/>
      <c r="AJ138" s="212"/>
      <c r="AK138" s="212"/>
      <c r="AL138" s="213"/>
      <c r="AM138" s="213"/>
      <c r="BF138" s="213"/>
    </row>
    <row r="139" spans="2:58" ht="20.25" customHeight="1" x14ac:dyDescent="0.2">
      <c r="C139" s="212"/>
      <c r="D139" s="212"/>
      <c r="E139" s="212"/>
      <c r="F139" s="212"/>
      <c r="G139" s="212"/>
      <c r="H139" s="212"/>
      <c r="I139" s="212"/>
      <c r="J139" s="212"/>
      <c r="K139" s="212"/>
      <c r="L139" s="212"/>
      <c r="M139" s="212"/>
      <c r="N139" s="212"/>
      <c r="O139" s="212"/>
      <c r="P139" s="212"/>
      <c r="Q139" s="212"/>
      <c r="R139" s="212"/>
      <c r="S139" s="212"/>
      <c r="T139" s="212"/>
      <c r="U139" s="213"/>
      <c r="V139" s="213"/>
      <c r="W139" s="212"/>
      <c r="X139" s="212"/>
      <c r="Y139" s="212"/>
      <c r="Z139" s="212"/>
      <c r="AA139" s="212"/>
      <c r="AB139" s="212"/>
      <c r="AC139" s="212"/>
      <c r="AD139" s="212"/>
      <c r="AE139" s="212"/>
      <c r="AF139" s="212"/>
      <c r="AG139" s="212"/>
      <c r="AH139" s="212"/>
      <c r="AI139" s="212"/>
      <c r="AJ139" s="212"/>
      <c r="AK139" s="212"/>
      <c r="AL139" s="213"/>
      <c r="AM139" s="213"/>
      <c r="BF139" s="213"/>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8:W118"/>
    <mergeCell ref="Y118:Z118"/>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A118:AB118"/>
    <mergeCell ref="AE118:AF118"/>
    <mergeCell ref="AI118:AJ118"/>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4"/>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8">
    <dataValidation type="list" allowBlank="1" showInputMessage="1" showErrorMessage="1" sqref="AZ4" xr:uid="{97C4DE6A-793A-4AE0-AC4F-E222D087CD33}">
      <formula1>"予定,実績,予定・実績"</formula1>
    </dataValidation>
    <dataValidation type="list" errorStyle="warning" allowBlank="1" showInputMessage="1" error="リストにない場合のみ、入力してください。" sqref="G13:K112" xr:uid="{6734EBB4-CD3C-4C87-98B6-22B8308798B1}">
      <formula1>INDIRECT(C13)</formula1>
    </dataValidation>
    <dataValidation type="list" allowBlank="1" showInputMessage="1" sqref="E13:F112" xr:uid="{EF676E84-40B6-424C-A0A2-0D0F38F96E16}">
      <formula1>"A, B, C, D"</formula1>
    </dataValidation>
    <dataValidation type="list" allowBlank="1" showInputMessage="1" sqref="C13:D112" xr:uid="{C947461F-2C08-4604-B543-239149E6D908}">
      <formula1>職種</formula1>
    </dataValidation>
    <dataValidation type="list" allowBlank="1" showInputMessage="1" showErrorMessage="1" sqref="F127" xr:uid="{4CF5949B-A385-4349-A665-C2ECBB241D9D}">
      <formula1>"40,50"</formula1>
    </dataValidation>
    <dataValidation type="decimal" allowBlank="1" showInputMessage="1" showErrorMessage="1" error="入力可能範囲　32～40" sqref="AV5" xr:uid="{9C6E52CA-D155-440E-B9BD-D1886F2097C2}">
      <formula1>32</formula1>
      <formula2>40</formula2>
    </dataValidation>
    <dataValidation type="list" allowBlank="1" showInputMessage="1" showErrorMessage="1" sqref="Y124:Z124" xr:uid="{D5CCD5AF-9E19-439D-86D5-03F8498161A2}">
      <formula1>"週,暦月"</formula1>
    </dataValidation>
    <dataValidation type="list" allowBlank="1" showInputMessage="1" showErrorMessage="1" sqref="AZ3" xr:uid="{6A0A56E8-8B4E-4E31-A2B9-A1C940201824}">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2753-6351-4AEE-AE74-8A9C85C965F2}">
  <sheetPr>
    <pageSetUpPr fitToPage="1"/>
  </sheetPr>
  <dimension ref="A1:BC73"/>
  <sheetViews>
    <sheetView workbookViewId="0"/>
  </sheetViews>
  <sheetFormatPr defaultRowHeight="13.5" x14ac:dyDescent="0.2"/>
  <cols>
    <col min="1" max="2" width="9.33203125" style="214"/>
    <col min="3" max="3" width="59" style="214" customWidth="1"/>
    <col min="4" max="16384" width="9.33203125" style="214"/>
  </cols>
  <sheetData>
    <row r="1" spans="1:10" x14ac:dyDescent="0.2">
      <c r="A1" s="214" t="s">
        <v>193</v>
      </c>
    </row>
    <row r="2" spans="1:10" s="217" customFormat="1" ht="20.25" customHeight="1" x14ac:dyDescent="0.2">
      <c r="A2" s="215" t="s">
        <v>194</v>
      </c>
      <c r="B2" s="215"/>
      <c r="C2" s="216"/>
    </row>
    <row r="3" spans="1:10" s="217" customFormat="1" ht="20.25" customHeight="1" x14ac:dyDescent="0.2">
      <c r="A3" s="216"/>
      <c r="B3" s="216"/>
      <c r="C3" s="216"/>
    </row>
    <row r="4" spans="1:10" s="217" customFormat="1" ht="20.25" customHeight="1" x14ac:dyDescent="0.2">
      <c r="A4" s="218"/>
      <c r="B4" s="216" t="s">
        <v>195</v>
      </c>
      <c r="C4" s="216"/>
      <c r="E4" s="741" t="s">
        <v>196</v>
      </c>
      <c r="F4" s="741"/>
      <c r="G4" s="741"/>
      <c r="H4" s="741"/>
      <c r="I4" s="741"/>
      <c r="J4" s="741"/>
    </row>
    <row r="5" spans="1:10" s="217" customFormat="1" ht="20.25" customHeight="1" x14ac:dyDescent="0.2">
      <c r="A5" s="219"/>
      <c r="B5" s="216" t="s">
        <v>197</v>
      </c>
      <c r="C5" s="216"/>
      <c r="E5" s="741"/>
      <c r="F5" s="741"/>
      <c r="G5" s="741"/>
      <c r="H5" s="741"/>
      <c r="I5" s="741"/>
      <c r="J5" s="741"/>
    </row>
    <row r="6" spans="1:10" s="217" customFormat="1" ht="20.25" customHeight="1" x14ac:dyDescent="0.2">
      <c r="A6" s="220"/>
      <c r="B6" s="216"/>
      <c r="C6" s="216"/>
    </row>
    <row r="7" spans="1:10" s="217" customFormat="1" ht="20.25" customHeight="1" x14ac:dyDescent="0.2">
      <c r="A7" s="220"/>
      <c r="B7" s="216"/>
      <c r="C7" s="216"/>
    </row>
    <row r="8" spans="1:10" s="217" customFormat="1" ht="20.25" customHeight="1" x14ac:dyDescent="0.2">
      <c r="A8" s="216" t="s">
        <v>198</v>
      </c>
      <c r="B8" s="216"/>
      <c r="C8" s="216"/>
    </row>
    <row r="9" spans="1:10" s="217" customFormat="1" ht="20.25" customHeight="1" x14ac:dyDescent="0.2">
      <c r="A9" s="220"/>
      <c r="B9" s="216"/>
      <c r="C9" s="216"/>
    </row>
    <row r="10" spans="1:10" s="217" customFormat="1" ht="20.25" customHeight="1" x14ac:dyDescent="0.2">
      <c r="A10" s="216" t="s">
        <v>199</v>
      </c>
      <c r="B10" s="216"/>
      <c r="C10" s="216"/>
    </row>
    <row r="11" spans="1:10" s="217" customFormat="1" ht="20.25" customHeight="1" x14ac:dyDescent="0.2">
      <c r="A11" s="216"/>
      <c r="B11" s="216"/>
      <c r="C11" s="216"/>
    </row>
    <row r="12" spans="1:10" s="217" customFormat="1" ht="20.25" customHeight="1" x14ac:dyDescent="0.2">
      <c r="A12" s="216" t="s">
        <v>200</v>
      </c>
      <c r="B12" s="216"/>
      <c r="C12" s="216"/>
    </row>
    <row r="13" spans="1:10" s="217" customFormat="1" ht="20.25" customHeight="1" x14ac:dyDescent="0.2">
      <c r="A13" s="216"/>
      <c r="B13" s="216"/>
      <c r="C13" s="216"/>
    </row>
    <row r="14" spans="1:10" s="217" customFormat="1" ht="20.25" customHeight="1" x14ac:dyDescent="0.2">
      <c r="A14" s="216" t="s">
        <v>201</v>
      </c>
      <c r="B14" s="216"/>
      <c r="C14" s="216"/>
    </row>
    <row r="15" spans="1:10" s="217" customFormat="1" ht="20.25" customHeight="1" x14ac:dyDescent="0.2">
      <c r="A15" s="216"/>
      <c r="B15" s="216"/>
      <c r="C15" s="216"/>
    </row>
    <row r="16" spans="1:10" s="217" customFormat="1" ht="20.25" customHeight="1" x14ac:dyDescent="0.2">
      <c r="A16" s="216" t="s">
        <v>202</v>
      </c>
      <c r="B16" s="216"/>
      <c r="C16" s="216"/>
    </row>
    <row r="17" spans="1:3" s="217" customFormat="1" ht="20.25" customHeight="1" x14ac:dyDescent="0.2">
      <c r="A17" s="216" t="s">
        <v>203</v>
      </c>
      <c r="B17" s="216"/>
      <c r="C17" s="216"/>
    </row>
    <row r="18" spans="1:3" s="217" customFormat="1" ht="20.25" customHeight="1" x14ac:dyDescent="0.2">
      <c r="A18" s="216"/>
      <c r="B18" s="216"/>
      <c r="C18" s="216"/>
    </row>
    <row r="19" spans="1:3" s="217" customFormat="1" ht="20.25" customHeight="1" x14ac:dyDescent="0.2">
      <c r="A19" s="216"/>
      <c r="B19" s="221" t="s">
        <v>79</v>
      </c>
      <c r="C19" s="221" t="s">
        <v>204</v>
      </c>
    </row>
    <row r="20" spans="1:3" s="217" customFormat="1" ht="20.25" customHeight="1" x14ac:dyDescent="0.2">
      <c r="A20" s="216"/>
      <c r="B20" s="221">
        <v>1</v>
      </c>
      <c r="C20" s="222" t="s">
        <v>205</v>
      </c>
    </row>
    <row r="21" spans="1:3" s="217" customFormat="1" ht="20.25" customHeight="1" x14ac:dyDescent="0.2">
      <c r="A21" s="216"/>
      <c r="B21" s="221">
        <v>2</v>
      </c>
      <c r="C21" s="222" t="s">
        <v>206</v>
      </c>
    </row>
    <row r="22" spans="1:3" s="217" customFormat="1" ht="20.25" customHeight="1" x14ac:dyDescent="0.2">
      <c r="A22" s="216"/>
      <c r="B22" s="221">
        <v>3</v>
      </c>
      <c r="C22" s="222" t="s">
        <v>207</v>
      </c>
    </row>
    <row r="23" spans="1:3" s="217" customFormat="1" ht="20.25" customHeight="1" x14ac:dyDescent="0.2">
      <c r="A23" s="216"/>
      <c r="B23" s="216"/>
      <c r="C23" s="216"/>
    </row>
    <row r="24" spans="1:3" s="217" customFormat="1" ht="20.25" customHeight="1" x14ac:dyDescent="0.2">
      <c r="A24" s="216"/>
      <c r="B24" s="216" t="s">
        <v>208</v>
      </c>
      <c r="C24" s="216"/>
    </row>
    <row r="25" spans="1:3" s="217" customFormat="1" ht="20.25" customHeight="1" x14ac:dyDescent="0.2">
      <c r="A25" s="216"/>
      <c r="B25" s="216"/>
      <c r="C25" s="216"/>
    </row>
    <row r="26" spans="1:3" s="217" customFormat="1" ht="20.25" customHeight="1" x14ac:dyDescent="0.2">
      <c r="A26" s="216" t="s">
        <v>209</v>
      </c>
      <c r="B26" s="216"/>
      <c r="C26" s="216"/>
    </row>
    <row r="27" spans="1:3" s="217" customFormat="1" ht="20.25" customHeight="1" x14ac:dyDescent="0.2">
      <c r="A27" s="216" t="s">
        <v>210</v>
      </c>
      <c r="B27" s="216"/>
      <c r="C27" s="216"/>
    </row>
    <row r="28" spans="1:3" s="217" customFormat="1" ht="20.25" customHeight="1" x14ac:dyDescent="0.2">
      <c r="A28" s="216"/>
      <c r="B28" s="216"/>
      <c r="C28" s="216"/>
    </row>
    <row r="29" spans="1:3" s="217" customFormat="1" ht="20.25" customHeight="1" x14ac:dyDescent="0.2">
      <c r="A29" s="216"/>
      <c r="B29" s="221" t="s">
        <v>102</v>
      </c>
      <c r="C29" s="221" t="s">
        <v>103</v>
      </c>
    </row>
    <row r="30" spans="1:3" s="217" customFormat="1" ht="20.25" customHeight="1" x14ac:dyDescent="0.2">
      <c r="A30" s="216"/>
      <c r="B30" s="221" t="s">
        <v>108</v>
      </c>
      <c r="C30" s="222" t="s">
        <v>109</v>
      </c>
    </row>
    <row r="31" spans="1:3" s="217" customFormat="1" ht="20.25" customHeight="1" x14ac:dyDescent="0.2">
      <c r="A31" s="216"/>
      <c r="B31" s="221" t="s">
        <v>111</v>
      </c>
      <c r="C31" s="222" t="s">
        <v>112</v>
      </c>
    </row>
    <row r="32" spans="1:3" s="217" customFormat="1" ht="20.25" customHeight="1" x14ac:dyDescent="0.2">
      <c r="A32" s="216"/>
      <c r="B32" s="221" t="s">
        <v>114</v>
      </c>
      <c r="C32" s="222" t="s">
        <v>115</v>
      </c>
    </row>
    <row r="33" spans="1:55" s="217" customFormat="1" ht="20.25" customHeight="1" x14ac:dyDescent="0.2">
      <c r="A33" s="216"/>
      <c r="B33" s="221" t="s">
        <v>117</v>
      </c>
      <c r="C33" s="222" t="s">
        <v>118</v>
      </c>
    </row>
    <row r="34" spans="1:55" s="217" customFormat="1" ht="20.25" customHeight="1" x14ac:dyDescent="0.2">
      <c r="A34" s="216"/>
      <c r="B34" s="216"/>
      <c r="C34" s="216"/>
    </row>
    <row r="35" spans="1:55" s="217" customFormat="1" ht="20.25" customHeight="1" x14ac:dyDescent="0.2">
      <c r="A35" s="216"/>
      <c r="B35" s="223" t="s">
        <v>211</v>
      </c>
      <c r="C35" s="216"/>
    </row>
    <row r="36" spans="1:55" s="217" customFormat="1" ht="20.25" customHeight="1" x14ac:dyDescent="0.2">
      <c r="B36" s="216" t="s">
        <v>212</v>
      </c>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row>
    <row r="37" spans="1:55" s="217" customFormat="1" ht="20.25" customHeight="1" x14ac:dyDescent="0.2">
      <c r="B37" s="216" t="s">
        <v>213</v>
      </c>
      <c r="E37" s="216"/>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row>
    <row r="38" spans="1:55" s="217" customFormat="1" ht="20.25" customHeight="1" x14ac:dyDescent="0.2">
      <c r="E38" s="216"/>
    </row>
    <row r="39" spans="1:55" s="217" customFormat="1" ht="20.25" customHeight="1" x14ac:dyDescent="0.2">
      <c r="A39" s="216"/>
      <c r="B39" s="216"/>
      <c r="C39" s="216"/>
      <c r="D39" s="223"/>
      <c r="E39" s="225"/>
      <c r="F39" s="225"/>
      <c r="G39" s="225"/>
      <c r="J39" s="225"/>
      <c r="K39" s="225"/>
      <c r="L39" s="225"/>
      <c r="R39" s="225"/>
      <c r="S39" s="225"/>
      <c r="T39" s="225"/>
      <c r="W39" s="225"/>
      <c r="X39" s="225"/>
      <c r="Y39" s="225"/>
    </row>
    <row r="40" spans="1:55" s="217" customFormat="1" ht="20.25" customHeight="1" x14ac:dyDescent="0.2">
      <c r="A40" s="216" t="s">
        <v>214</v>
      </c>
      <c r="B40" s="216"/>
      <c r="C40" s="216"/>
    </row>
    <row r="41" spans="1:55" s="217" customFormat="1" ht="20.25" customHeight="1" x14ac:dyDescent="0.2">
      <c r="A41" s="216" t="s">
        <v>215</v>
      </c>
      <c r="B41" s="216"/>
      <c r="C41" s="216"/>
    </row>
    <row r="42" spans="1:55" s="217" customFormat="1" ht="20.25" customHeight="1" x14ac:dyDescent="0.2">
      <c r="A42" s="226" t="s">
        <v>216</v>
      </c>
      <c r="D42" s="227"/>
      <c r="E42" s="228"/>
      <c r="F42" s="225"/>
      <c r="G42" s="225"/>
      <c r="H42" s="225"/>
      <c r="I42" s="225"/>
      <c r="K42" s="225"/>
      <c r="M42" s="225"/>
      <c r="N42" s="225"/>
      <c r="O42" s="225"/>
      <c r="P42" s="225"/>
      <c r="Q42" s="225"/>
      <c r="S42" s="225"/>
      <c r="U42" s="225"/>
      <c r="V42" s="225"/>
      <c r="X42" s="225"/>
      <c r="Z42" s="225"/>
      <c r="AA42" s="225"/>
      <c r="AB42" s="225"/>
      <c r="AC42" s="225"/>
      <c r="AD42" s="225"/>
      <c r="AF42" s="223"/>
      <c r="AH42" s="225"/>
      <c r="AM42" s="225"/>
    </row>
    <row r="43" spans="1:55" s="217" customFormat="1" ht="20.25" customHeight="1" x14ac:dyDescent="0.2">
      <c r="C43" s="226"/>
      <c r="D43" s="227"/>
      <c r="E43" s="228"/>
      <c r="F43" s="225"/>
      <c r="G43" s="225"/>
      <c r="H43" s="225"/>
      <c r="I43" s="225"/>
      <c r="K43" s="225"/>
      <c r="M43" s="225"/>
      <c r="N43" s="225"/>
      <c r="O43" s="225"/>
      <c r="P43" s="225"/>
      <c r="Q43" s="225"/>
      <c r="S43" s="225"/>
      <c r="U43" s="225"/>
      <c r="V43" s="225"/>
      <c r="X43" s="225"/>
      <c r="Z43" s="225"/>
      <c r="AA43" s="225"/>
      <c r="AB43" s="225"/>
      <c r="AC43" s="225"/>
      <c r="AD43" s="225"/>
      <c r="AF43" s="223"/>
      <c r="AH43" s="225"/>
      <c r="AM43" s="225"/>
    </row>
    <row r="44" spans="1:55" s="217" customFormat="1" ht="20.25" customHeight="1" x14ac:dyDescent="0.2">
      <c r="A44" s="216" t="s">
        <v>217</v>
      </c>
      <c r="B44" s="216"/>
    </row>
    <row r="45" spans="1:55" s="217" customFormat="1" ht="20.25" customHeight="1" x14ac:dyDescent="0.2"/>
    <row r="46" spans="1:55" s="217" customFormat="1" ht="20.25" customHeight="1" x14ac:dyDescent="0.2">
      <c r="A46" s="216" t="s">
        <v>218</v>
      </c>
      <c r="B46" s="216"/>
      <c r="C46" s="216"/>
    </row>
    <row r="47" spans="1:55" s="217" customFormat="1" ht="20.25" customHeight="1" x14ac:dyDescent="0.2">
      <c r="A47" s="216" t="s">
        <v>219</v>
      </c>
      <c r="B47" s="216"/>
      <c r="C47" s="216"/>
    </row>
    <row r="48" spans="1:55" s="217" customFormat="1" ht="20.25" customHeight="1" x14ac:dyDescent="0.2"/>
    <row r="49" spans="1:55" s="217" customFormat="1" ht="20.25" customHeight="1" x14ac:dyDescent="0.2">
      <c r="A49" s="216" t="s">
        <v>220</v>
      </c>
      <c r="B49" s="216"/>
      <c r="C49" s="216"/>
    </row>
    <row r="50" spans="1:55" s="217" customFormat="1" ht="20.25" customHeight="1" x14ac:dyDescent="0.2">
      <c r="A50" s="216" t="s">
        <v>221</v>
      </c>
      <c r="B50" s="216"/>
      <c r="C50" s="216"/>
    </row>
    <row r="51" spans="1:55" s="217" customFormat="1" ht="20.25" customHeight="1" x14ac:dyDescent="0.2">
      <c r="A51" s="216"/>
      <c r="B51" s="216"/>
      <c r="C51" s="216"/>
    </row>
    <row r="52" spans="1:55" s="217" customFormat="1" ht="20.25" customHeight="1" x14ac:dyDescent="0.2">
      <c r="A52" s="216" t="s">
        <v>222</v>
      </c>
      <c r="B52" s="216"/>
      <c r="C52" s="216"/>
    </row>
    <row r="53" spans="1:55" s="217" customFormat="1" ht="20.25" customHeight="1" x14ac:dyDescent="0.2">
      <c r="A53" s="216"/>
      <c r="B53" s="216"/>
      <c r="C53" s="216"/>
    </row>
    <row r="54" spans="1:55" s="217" customFormat="1" ht="20.25" customHeight="1" x14ac:dyDescent="0.2">
      <c r="A54" s="217" t="s">
        <v>223</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7" customFormat="1" ht="20.25" customHeight="1" x14ac:dyDescent="0.2">
      <c r="A55" s="217" t="s">
        <v>224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7" customFormat="1" ht="20.25" customHeight="1" x14ac:dyDescent="0.2">
      <c r="A56" s="217" t="s">
        <v>225</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7" customFormat="1" ht="20.25" customHeight="1" x14ac:dyDescent="0.2">
      <c r="A57" s="216"/>
      <c r="B57" s="216"/>
      <c r="C57" s="216"/>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row>
    <row r="58" spans="1:55" s="217" customFormat="1" ht="20.25" customHeight="1" x14ac:dyDescent="0.2">
      <c r="A58" s="217" t="s">
        <v>226</v>
      </c>
      <c r="C58" s="230"/>
      <c r="D58" s="223"/>
      <c r="E58" s="223"/>
    </row>
    <row r="59" spans="1:55" s="217" customFormat="1" ht="20.25" customHeight="1" x14ac:dyDescent="0.2">
      <c r="A59" s="230"/>
      <c r="B59" s="230"/>
      <c r="C59" s="230"/>
      <c r="D59" s="216"/>
      <c r="E59" s="216"/>
    </row>
    <row r="60" spans="1:55" s="217" customFormat="1" ht="20.25" customHeight="1" x14ac:dyDescent="0.2">
      <c r="A60" s="217" t="s">
        <v>227</v>
      </c>
      <c r="C60" s="230"/>
      <c r="D60" s="223"/>
      <c r="E60" s="223"/>
    </row>
    <row r="61" spans="1:55" s="217" customFormat="1" ht="20.25" customHeight="1" x14ac:dyDescent="0.2">
      <c r="A61" s="231" t="s">
        <v>228</v>
      </c>
      <c r="B61" s="230"/>
      <c r="C61" s="230"/>
      <c r="D61" s="216"/>
      <c r="E61" s="216"/>
    </row>
    <row r="62" spans="1:55" s="217" customFormat="1" ht="20.25" customHeight="1" x14ac:dyDescent="0.2">
      <c r="A62" s="232" t="s">
        <v>229</v>
      </c>
      <c r="B62" s="230"/>
      <c r="C62" s="230"/>
      <c r="D62" s="216"/>
      <c r="E62" s="216"/>
    </row>
    <row r="63" spans="1:55" s="217" customFormat="1" ht="20.25" customHeight="1" x14ac:dyDescent="0.2">
      <c r="A63" s="231" t="s">
        <v>230</v>
      </c>
      <c r="B63" s="230"/>
      <c r="C63" s="230"/>
      <c r="D63" s="216"/>
      <c r="E63" s="216"/>
    </row>
    <row r="64" spans="1:55" s="217" customFormat="1" ht="20.25" customHeight="1" x14ac:dyDescent="0.2">
      <c r="A64" s="232" t="s">
        <v>231</v>
      </c>
      <c r="B64" s="230"/>
      <c r="C64" s="230"/>
      <c r="D64" s="216"/>
      <c r="E64" s="216"/>
    </row>
    <row r="65" spans="1:5" s="217" customFormat="1" ht="20.25" customHeight="1" x14ac:dyDescent="0.2">
      <c r="A65" s="231" t="s">
        <v>232</v>
      </c>
      <c r="B65" s="230"/>
      <c r="C65" s="230"/>
      <c r="D65" s="216"/>
      <c r="E65" s="216"/>
    </row>
    <row r="66" spans="1:5" s="217" customFormat="1" ht="20.25" customHeight="1" x14ac:dyDescent="0.2">
      <c r="A66" s="231" t="s">
        <v>233</v>
      </c>
      <c r="B66" s="230"/>
      <c r="C66" s="230"/>
      <c r="D66" s="216"/>
      <c r="E66" s="216"/>
    </row>
    <row r="67" spans="1:5" s="217" customFormat="1" ht="20.25" customHeight="1" x14ac:dyDescent="0.2">
      <c r="A67" s="231" t="s">
        <v>234</v>
      </c>
      <c r="B67" s="230"/>
      <c r="C67" s="230"/>
      <c r="D67" s="216"/>
      <c r="E67" s="216"/>
    </row>
    <row r="68" spans="1:5" s="217" customFormat="1" ht="20.25" customHeight="1" x14ac:dyDescent="0.2">
      <c r="A68" s="230"/>
      <c r="B68" s="230"/>
      <c r="C68" s="230"/>
      <c r="D68" s="216"/>
      <c r="E68" s="216"/>
    </row>
    <row r="69" spans="1:5" s="217" customFormat="1" ht="20.25" customHeight="1" x14ac:dyDescent="0.2">
      <c r="A69" s="230"/>
      <c r="B69" s="230"/>
      <c r="C69" s="230"/>
      <c r="D69" s="216"/>
      <c r="E69" s="216"/>
    </row>
    <row r="70" spans="1:5" s="217" customFormat="1" ht="20.25" customHeight="1" x14ac:dyDescent="0.2">
      <c r="A70" s="230"/>
      <c r="B70" s="230"/>
      <c r="C70" s="230"/>
      <c r="D70" s="216"/>
      <c r="E70" s="216"/>
    </row>
    <row r="71" spans="1:5" s="217" customFormat="1" ht="20.25" customHeight="1" x14ac:dyDescent="0.2">
      <c r="A71" s="230"/>
      <c r="B71" s="230"/>
      <c r="C71" s="230"/>
      <c r="D71" s="216"/>
      <c r="E71" s="216"/>
    </row>
    <row r="72" spans="1:5" ht="20.25" customHeight="1" x14ac:dyDescent="0.2"/>
    <row r="73"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936F-EF26-4483-BDDA-8479F32FE32E}">
  <sheetPr>
    <pageSetUpPr fitToPage="1"/>
  </sheetPr>
  <dimension ref="B1:K42"/>
  <sheetViews>
    <sheetView workbookViewId="0"/>
  </sheetViews>
  <sheetFormatPr defaultRowHeight="18.75" x14ac:dyDescent="0.2"/>
  <cols>
    <col min="1" max="1" width="2.6640625" style="233" customWidth="1"/>
    <col min="2" max="2" width="9.5" style="233" bestFit="1" customWidth="1"/>
    <col min="3" max="11" width="54.1640625" style="233" customWidth="1"/>
    <col min="12" max="16384" width="9.33203125" style="233"/>
  </cols>
  <sheetData>
    <row r="1" spans="2:11" x14ac:dyDescent="0.2">
      <c r="B1" s="233" t="s">
        <v>235</v>
      </c>
    </row>
    <row r="3" spans="2:11" x14ac:dyDescent="0.2">
      <c r="B3" s="234" t="s">
        <v>79</v>
      </c>
      <c r="C3" s="234" t="s">
        <v>236</v>
      </c>
    </row>
    <row r="4" spans="2:11" x14ac:dyDescent="0.2">
      <c r="B4" s="234">
        <v>1</v>
      </c>
      <c r="C4" s="235" t="s">
        <v>60</v>
      </c>
    </row>
    <row r="5" spans="2:11" x14ac:dyDescent="0.2">
      <c r="B5" s="234">
        <v>2</v>
      </c>
      <c r="C5" s="235" t="s">
        <v>237</v>
      </c>
    </row>
    <row r="6" spans="2:11" x14ac:dyDescent="0.2">
      <c r="B6" s="234">
        <v>3</v>
      </c>
      <c r="C6" s="236"/>
    </row>
    <row r="7" spans="2:11" x14ac:dyDescent="0.2">
      <c r="B7" s="234">
        <v>4</v>
      </c>
      <c r="C7" s="236"/>
    </row>
    <row r="8" spans="2:11" x14ac:dyDescent="0.2">
      <c r="B8" s="234">
        <v>5</v>
      </c>
      <c r="C8" s="236"/>
    </row>
    <row r="10" spans="2:11" x14ac:dyDescent="0.2">
      <c r="B10" s="233" t="s">
        <v>238</v>
      </c>
    </row>
    <row r="11" spans="2:11" ht="19.5" thickBot="1" x14ac:dyDescent="0.25"/>
    <row r="12" spans="2:11" ht="19.5" thickBot="1" x14ac:dyDescent="0.25">
      <c r="B12" s="237" t="s">
        <v>204</v>
      </c>
      <c r="C12" s="238" t="s">
        <v>205</v>
      </c>
      <c r="D12" s="239" t="s">
        <v>206</v>
      </c>
      <c r="E12" s="240" t="s">
        <v>239</v>
      </c>
      <c r="F12" s="239" t="s">
        <v>240</v>
      </c>
      <c r="G12" s="241" t="s">
        <v>240</v>
      </c>
      <c r="H12" s="241" t="s">
        <v>240</v>
      </c>
      <c r="I12" s="241" t="s">
        <v>240</v>
      </c>
      <c r="J12" s="241" t="s">
        <v>240</v>
      </c>
      <c r="K12" s="242" t="s">
        <v>240</v>
      </c>
    </row>
    <row r="13" spans="2:11" x14ac:dyDescent="0.2">
      <c r="B13" s="742" t="s">
        <v>241</v>
      </c>
      <c r="C13" s="243" t="s">
        <v>240</v>
      </c>
      <c r="D13" s="244" t="s">
        <v>242</v>
      </c>
      <c r="E13" s="245" t="s">
        <v>242</v>
      </c>
      <c r="F13" s="246"/>
      <c r="G13" s="247"/>
      <c r="H13" s="247"/>
      <c r="I13" s="247"/>
      <c r="J13" s="247"/>
      <c r="K13" s="248"/>
    </row>
    <row r="14" spans="2:11" x14ac:dyDescent="0.2">
      <c r="B14" s="742"/>
      <c r="C14" s="249" t="s">
        <v>240</v>
      </c>
      <c r="D14" s="250" t="s">
        <v>243</v>
      </c>
      <c r="E14" s="251" t="s">
        <v>244</v>
      </c>
      <c r="F14" s="252"/>
      <c r="G14" s="236"/>
      <c r="H14" s="236"/>
      <c r="I14" s="236"/>
      <c r="J14" s="236"/>
      <c r="K14" s="253"/>
    </row>
    <row r="15" spans="2:11" x14ac:dyDescent="0.2">
      <c r="B15" s="742"/>
      <c r="C15" s="249" t="s">
        <v>240</v>
      </c>
      <c r="D15" s="254" t="s">
        <v>245</v>
      </c>
      <c r="E15" s="255" t="s">
        <v>246</v>
      </c>
      <c r="F15" s="256"/>
      <c r="G15" s="236"/>
      <c r="H15" s="236"/>
      <c r="I15" s="236"/>
      <c r="J15" s="236"/>
      <c r="K15" s="253"/>
    </row>
    <row r="16" spans="2:11" x14ac:dyDescent="0.2">
      <c r="B16" s="742"/>
      <c r="C16" s="249" t="s">
        <v>240</v>
      </c>
      <c r="D16" s="254" t="s">
        <v>247</v>
      </c>
      <c r="E16" s="255" t="s">
        <v>248</v>
      </c>
      <c r="F16" s="256"/>
      <c r="G16" s="236"/>
      <c r="H16" s="236"/>
      <c r="I16" s="236"/>
      <c r="J16" s="236"/>
      <c r="K16" s="253"/>
    </row>
    <row r="17" spans="2:11" x14ac:dyDescent="0.2">
      <c r="B17" s="742"/>
      <c r="C17" s="249" t="s">
        <v>240</v>
      </c>
      <c r="D17" s="254" t="s">
        <v>249</v>
      </c>
      <c r="E17" s="255" t="s">
        <v>250</v>
      </c>
      <c r="F17" s="256"/>
      <c r="G17" s="236"/>
      <c r="H17" s="236"/>
      <c r="I17" s="236"/>
      <c r="J17" s="236"/>
      <c r="K17" s="253"/>
    </row>
    <row r="18" spans="2:11" x14ac:dyDescent="0.2">
      <c r="B18" s="742"/>
      <c r="C18" s="249" t="s">
        <v>240</v>
      </c>
      <c r="D18" s="254" t="s">
        <v>251</v>
      </c>
      <c r="E18" s="255" t="s">
        <v>252</v>
      </c>
      <c r="F18" s="256"/>
      <c r="G18" s="236"/>
      <c r="H18" s="236"/>
      <c r="I18" s="236"/>
      <c r="J18" s="236"/>
      <c r="K18" s="253"/>
    </row>
    <row r="19" spans="2:11" x14ac:dyDescent="0.2">
      <c r="B19" s="742"/>
      <c r="C19" s="249" t="s">
        <v>240</v>
      </c>
      <c r="D19" s="254" t="s">
        <v>253</v>
      </c>
      <c r="E19" s="255" t="s">
        <v>254</v>
      </c>
      <c r="F19" s="256"/>
      <c r="G19" s="236"/>
      <c r="H19" s="236"/>
      <c r="I19" s="236"/>
      <c r="J19" s="236"/>
      <c r="K19" s="253"/>
    </row>
    <row r="20" spans="2:11" x14ac:dyDescent="0.2">
      <c r="B20" s="742"/>
      <c r="C20" s="249" t="s">
        <v>240</v>
      </c>
      <c r="D20" s="254" t="s">
        <v>240</v>
      </c>
      <c r="E20" s="255" t="s">
        <v>251</v>
      </c>
      <c r="F20" s="256"/>
      <c r="G20" s="236"/>
      <c r="H20" s="236"/>
      <c r="I20" s="236"/>
      <c r="J20" s="236"/>
      <c r="K20" s="253"/>
    </row>
    <row r="21" spans="2:11" x14ac:dyDescent="0.2">
      <c r="B21" s="742"/>
      <c r="C21" s="249" t="s">
        <v>240</v>
      </c>
      <c r="D21" s="254" t="s">
        <v>240</v>
      </c>
      <c r="E21" s="255" t="s">
        <v>255</v>
      </c>
      <c r="F21" s="256"/>
      <c r="G21" s="236"/>
      <c r="H21" s="236"/>
      <c r="I21" s="236"/>
      <c r="J21" s="236"/>
      <c r="K21" s="253"/>
    </row>
    <row r="22" spans="2:11" x14ac:dyDescent="0.2">
      <c r="B22" s="742"/>
      <c r="C22" s="249" t="s">
        <v>240</v>
      </c>
      <c r="D22" s="255" t="s">
        <v>240</v>
      </c>
      <c r="E22" s="255" t="s">
        <v>240</v>
      </c>
      <c r="F22" s="256"/>
      <c r="G22" s="236"/>
      <c r="H22" s="236"/>
      <c r="I22" s="236"/>
      <c r="J22" s="236"/>
      <c r="K22" s="253"/>
    </row>
    <row r="23" spans="2:11" x14ac:dyDescent="0.2">
      <c r="B23" s="742"/>
      <c r="C23" s="249" t="s">
        <v>240</v>
      </c>
      <c r="D23" s="255" t="s">
        <v>240</v>
      </c>
      <c r="E23" s="255" t="s">
        <v>240</v>
      </c>
      <c r="F23" s="256"/>
      <c r="G23" s="236"/>
      <c r="H23" s="236"/>
      <c r="I23" s="236"/>
      <c r="J23" s="236"/>
      <c r="K23" s="253"/>
    </row>
    <row r="24" spans="2:11" x14ac:dyDescent="0.2">
      <c r="B24" s="742"/>
      <c r="C24" s="249" t="s">
        <v>240</v>
      </c>
      <c r="D24" s="255" t="s">
        <v>240</v>
      </c>
      <c r="E24" s="255" t="s">
        <v>240</v>
      </c>
      <c r="F24" s="256"/>
      <c r="G24" s="236"/>
      <c r="H24" s="236"/>
      <c r="I24" s="236"/>
      <c r="J24" s="236"/>
      <c r="K24" s="253"/>
    </row>
    <row r="25" spans="2:11" ht="19.5" thickBot="1" x14ac:dyDescent="0.25">
      <c r="B25" s="743"/>
      <c r="C25" s="257" t="s">
        <v>240</v>
      </c>
      <c r="D25" s="258" t="s">
        <v>240</v>
      </c>
      <c r="E25" s="259" t="s">
        <v>240</v>
      </c>
      <c r="F25" s="260"/>
      <c r="G25" s="261"/>
      <c r="H25" s="261"/>
      <c r="I25" s="261"/>
      <c r="J25" s="261"/>
      <c r="K25" s="262"/>
    </row>
    <row r="28" spans="2:11" x14ac:dyDescent="0.2">
      <c r="C28" s="233" t="s">
        <v>256</v>
      </c>
    </row>
    <row r="29" spans="2:11" x14ac:dyDescent="0.2">
      <c r="C29" s="233" t="s">
        <v>257</v>
      </c>
    </row>
    <row r="30" spans="2:11" x14ac:dyDescent="0.2">
      <c r="C30" s="233" t="s">
        <v>258</v>
      </c>
    </row>
    <row r="31" spans="2:11" x14ac:dyDescent="0.2">
      <c r="C31" s="233" t="s">
        <v>259</v>
      </c>
    </row>
    <row r="32" spans="2:11" x14ac:dyDescent="0.2">
      <c r="C32" s="233" t="s">
        <v>260</v>
      </c>
    </row>
    <row r="33" spans="3:3" x14ac:dyDescent="0.2">
      <c r="C33" s="233" t="s">
        <v>261</v>
      </c>
    </row>
    <row r="34" spans="3:3" x14ac:dyDescent="0.2">
      <c r="C34" s="233" t="s">
        <v>262</v>
      </c>
    </row>
    <row r="35" spans="3:3" x14ac:dyDescent="0.2">
      <c r="C35" s="233" t="s">
        <v>263</v>
      </c>
    </row>
    <row r="37" spans="3:3" x14ac:dyDescent="0.2">
      <c r="C37" s="233" t="s">
        <v>264</v>
      </c>
    </row>
    <row r="38" spans="3:3" x14ac:dyDescent="0.2">
      <c r="C38" s="233" t="s">
        <v>265</v>
      </c>
    </row>
    <row r="39" spans="3:3" x14ac:dyDescent="0.2">
      <c r="C39" s="233" t="s">
        <v>266</v>
      </c>
    </row>
    <row r="40" spans="3:3" x14ac:dyDescent="0.2">
      <c r="C40" s="233" t="s">
        <v>267</v>
      </c>
    </row>
    <row r="41" spans="3:3" x14ac:dyDescent="0.2">
      <c r="C41" s="233" t="s">
        <v>268</v>
      </c>
    </row>
    <row r="42" spans="3:3" x14ac:dyDescent="0.2">
      <c r="C42" s="233" t="s">
        <v>269</v>
      </c>
    </row>
  </sheetData>
  <mergeCells count="1">
    <mergeCell ref="B13:B25"/>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9ECB-4037-4122-A450-D6BF676CC807}">
  <sheetPr>
    <pageSetUpPr fitToPage="1"/>
  </sheetPr>
  <dimension ref="A1:BF57"/>
  <sheetViews>
    <sheetView showGridLines="0" view="pageBreakPreview" zoomScale="75" zoomScaleNormal="55" zoomScaleSheetLayoutView="75" workbookViewId="0"/>
  </sheetViews>
  <sheetFormatPr defaultColWidth="6" defaultRowHeight="20.25" customHeight="1" x14ac:dyDescent="0.2"/>
  <cols>
    <col min="1" max="1" width="1.83203125" style="267" customWidth="1"/>
    <col min="2" max="56" width="7.5" style="267" customWidth="1"/>
    <col min="57" max="16384" width="6" style="267"/>
  </cols>
  <sheetData>
    <row r="1" spans="1:57" s="263" customFormat="1" ht="20.25" customHeight="1" x14ac:dyDescent="0.2">
      <c r="A1" s="140"/>
      <c r="B1" s="140"/>
      <c r="C1" s="141" t="s">
        <v>189</v>
      </c>
      <c r="D1" s="141"/>
      <c r="E1" s="140"/>
      <c r="F1" s="140"/>
      <c r="G1" s="142" t="s">
        <v>57</v>
      </c>
      <c r="H1" s="140"/>
      <c r="I1" s="140"/>
      <c r="J1" s="141"/>
      <c r="K1" s="141"/>
      <c r="L1" s="141"/>
      <c r="M1" s="141"/>
      <c r="N1" s="140"/>
      <c r="O1" s="140"/>
      <c r="P1" s="140"/>
      <c r="Q1" s="140"/>
      <c r="R1" s="140"/>
      <c r="S1" s="140"/>
      <c r="T1" s="140"/>
      <c r="U1" s="140"/>
      <c r="V1" s="140"/>
      <c r="W1" s="140"/>
      <c r="X1" s="140"/>
      <c r="Y1" s="140"/>
      <c r="Z1" s="140"/>
      <c r="AA1" s="140"/>
      <c r="AB1" s="140"/>
      <c r="AC1" s="140"/>
      <c r="AD1" s="140"/>
      <c r="AE1" s="140"/>
      <c r="AF1" s="140"/>
      <c r="AG1" s="140"/>
      <c r="AH1" s="140"/>
      <c r="AI1" s="140"/>
      <c r="AJ1" s="140"/>
      <c r="AK1" s="143" t="s">
        <v>58</v>
      </c>
      <c r="AL1" s="143" t="s">
        <v>59</v>
      </c>
      <c r="AM1" s="720" t="s">
        <v>60</v>
      </c>
      <c r="AN1" s="720"/>
      <c r="AO1" s="720"/>
      <c r="AP1" s="720"/>
      <c r="AQ1" s="720"/>
      <c r="AR1" s="720"/>
      <c r="AS1" s="720"/>
      <c r="AT1" s="720"/>
      <c r="AU1" s="720"/>
      <c r="AV1" s="720"/>
      <c r="AW1" s="720"/>
      <c r="AX1" s="720"/>
      <c r="AY1" s="720"/>
      <c r="AZ1" s="720"/>
      <c r="BA1" s="720"/>
      <c r="BB1" s="144" t="s">
        <v>61</v>
      </c>
      <c r="BC1" s="140"/>
      <c r="BD1" s="140"/>
    </row>
    <row r="2" spans="1:57" s="265" customFormat="1" ht="20.25" customHeight="1" x14ac:dyDescent="0.2">
      <c r="A2" s="145"/>
      <c r="B2" s="145"/>
      <c r="C2" s="145"/>
      <c r="D2" s="142"/>
      <c r="E2" s="145"/>
      <c r="F2" s="145"/>
      <c r="G2" s="145"/>
      <c r="H2" s="142"/>
      <c r="I2" s="143"/>
      <c r="J2" s="143"/>
      <c r="K2" s="143"/>
      <c r="L2" s="143"/>
      <c r="M2" s="143"/>
      <c r="N2" s="145"/>
      <c r="O2" s="145"/>
      <c r="P2" s="145"/>
      <c r="Q2" s="145"/>
      <c r="R2" s="145"/>
      <c r="S2" s="145"/>
      <c r="T2" s="143" t="s">
        <v>62</v>
      </c>
      <c r="U2" s="721">
        <v>6</v>
      </c>
      <c r="V2" s="721"/>
      <c r="W2" s="143" t="s">
        <v>59</v>
      </c>
      <c r="X2" s="722">
        <f>IF(U2=0,"",YEAR(DATE(2018+U2,1,1)))</f>
        <v>2024</v>
      </c>
      <c r="Y2" s="722"/>
      <c r="Z2" s="145" t="s">
        <v>63</v>
      </c>
      <c r="AA2" s="145" t="s">
        <v>65</v>
      </c>
      <c r="AB2" s="721">
        <v>4</v>
      </c>
      <c r="AC2" s="721"/>
      <c r="AD2" s="145" t="s">
        <v>67</v>
      </c>
      <c r="AE2" s="145"/>
      <c r="AF2" s="145"/>
      <c r="AG2" s="145"/>
      <c r="AH2" s="145"/>
      <c r="AI2" s="145"/>
      <c r="AJ2" s="144"/>
      <c r="AK2" s="143" t="s">
        <v>68</v>
      </c>
      <c r="AL2" s="143" t="s">
        <v>59</v>
      </c>
      <c r="AM2" s="721"/>
      <c r="AN2" s="721"/>
      <c r="AO2" s="721"/>
      <c r="AP2" s="721"/>
      <c r="AQ2" s="721"/>
      <c r="AR2" s="721"/>
      <c r="AS2" s="721"/>
      <c r="AT2" s="721"/>
      <c r="AU2" s="721"/>
      <c r="AV2" s="721"/>
      <c r="AW2" s="721"/>
      <c r="AX2" s="721"/>
      <c r="AY2" s="721"/>
      <c r="AZ2" s="721"/>
      <c r="BA2" s="721"/>
      <c r="BB2" s="144" t="s">
        <v>61</v>
      </c>
      <c r="BC2" s="143"/>
      <c r="BD2" s="143"/>
      <c r="BE2" s="264"/>
    </row>
    <row r="3" spans="1:57" s="265" customFormat="1" ht="20.25" customHeight="1" x14ac:dyDescent="0.2">
      <c r="A3" s="145"/>
      <c r="B3" s="145"/>
      <c r="C3" s="145"/>
      <c r="D3" s="142"/>
      <c r="E3" s="145"/>
      <c r="F3" s="145"/>
      <c r="G3" s="145"/>
      <c r="H3" s="142"/>
      <c r="I3" s="143"/>
      <c r="J3" s="143"/>
      <c r="K3" s="143"/>
      <c r="L3" s="143"/>
      <c r="M3" s="143"/>
      <c r="N3" s="145"/>
      <c r="O3" s="145"/>
      <c r="P3" s="145"/>
      <c r="Q3" s="145"/>
      <c r="R3" s="145"/>
      <c r="S3" s="145"/>
      <c r="T3" s="146"/>
      <c r="U3" s="147"/>
      <c r="V3" s="147"/>
      <c r="W3" s="148"/>
      <c r="X3" s="147"/>
      <c r="Y3" s="147"/>
      <c r="Z3" s="149"/>
      <c r="AA3" s="149"/>
      <c r="AB3" s="147"/>
      <c r="AC3" s="147"/>
      <c r="AD3" s="150"/>
      <c r="AE3" s="145"/>
      <c r="AF3" s="145"/>
      <c r="AG3" s="145"/>
      <c r="AH3" s="145"/>
      <c r="AI3" s="145"/>
      <c r="AJ3" s="144"/>
      <c r="AK3" s="143"/>
      <c r="AL3" s="143"/>
      <c r="AM3" s="151"/>
      <c r="AN3" s="151"/>
      <c r="AO3" s="151"/>
      <c r="AP3" s="151"/>
      <c r="AQ3" s="151"/>
      <c r="AR3" s="151"/>
      <c r="AS3" s="151"/>
      <c r="AT3" s="151"/>
      <c r="AU3" s="151"/>
      <c r="AV3" s="151"/>
      <c r="AW3" s="151"/>
      <c r="AX3" s="151"/>
      <c r="AY3" s="152" t="s">
        <v>69</v>
      </c>
      <c r="AZ3" s="723" t="s">
        <v>70</v>
      </c>
      <c r="BA3" s="723"/>
      <c r="BB3" s="723"/>
      <c r="BC3" s="723"/>
      <c r="BD3" s="143"/>
      <c r="BE3" s="264"/>
    </row>
    <row r="4" spans="1:57" s="265" customFormat="1" ht="20.25" customHeight="1" x14ac:dyDescent="0.2">
      <c r="A4" s="145"/>
      <c r="B4" s="153"/>
      <c r="C4" s="153"/>
      <c r="D4" s="153"/>
      <c r="E4" s="153"/>
      <c r="F4" s="153"/>
      <c r="G4" s="153"/>
      <c r="H4" s="153"/>
      <c r="I4" s="153"/>
      <c r="J4" s="154"/>
      <c r="K4" s="155"/>
      <c r="L4" s="155"/>
      <c r="M4" s="155"/>
      <c r="N4" s="155"/>
      <c r="O4" s="155"/>
      <c r="P4" s="156"/>
      <c r="Q4" s="155"/>
      <c r="R4" s="155"/>
      <c r="S4" s="145"/>
      <c r="T4" s="145"/>
      <c r="U4" s="145"/>
      <c r="V4" s="145"/>
      <c r="W4" s="145"/>
      <c r="X4" s="145"/>
      <c r="Y4" s="145"/>
      <c r="Z4" s="149"/>
      <c r="AA4" s="149"/>
      <c r="AB4" s="147"/>
      <c r="AC4" s="147"/>
      <c r="AD4" s="150"/>
      <c r="AE4" s="145"/>
      <c r="AF4" s="145"/>
      <c r="AG4" s="145"/>
      <c r="AH4" s="145"/>
      <c r="AI4" s="145"/>
      <c r="AJ4" s="144"/>
      <c r="AK4" s="143"/>
      <c r="AL4" s="143"/>
      <c r="AM4" s="151"/>
      <c r="AN4" s="151"/>
      <c r="AO4" s="151"/>
      <c r="AP4" s="151"/>
      <c r="AQ4" s="151"/>
      <c r="AR4" s="151"/>
      <c r="AS4" s="151"/>
      <c r="AT4" s="151"/>
      <c r="AU4" s="151"/>
      <c r="AV4" s="151"/>
      <c r="AW4" s="151"/>
      <c r="AX4" s="151"/>
      <c r="AY4" s="152" t="s">
        <v>71</v>
      </c>
      <c r="AZ4" s="723" t="s">
        <v>72</v>
      </c>
      <c r="BA4" s="723"/>
      <c r="BB4" s="723"/>
      <c r="BC4" s="723"/>
      <c r="BD4" s="143"/>
      <c r="BE4" s="264"/>
    </row>
    <row r="5" spans="1:57" s="265" customFormat="1" ht="20.25" customHeight="1" x14ac:dyDescent="0.2">
      <c r="A5" s="145"/>
      <c r="B5" s="157"/>
      <c r="C5" s="157"/>
      <c r="D5" s="157"/>
      <c r="E5" s="157"/>
      <c r="F5" s="157"/>
      <c r="G5" s="157"/>
      <c r="H5" s="157"/>
      <c r="I5" s="157"/>
      <c r="J5" s="155"/>
      <c r="K5" s="158"/>
      <c r="L5" s="159"/>
      <c r="M5" s="159"/>
      <c r="N5" s="159"/>
      <c r="O5" s="159"/>
      <c r="P5" s="157"/>
      <c r="Q5" s="153"/>
      <c r="R5" s="153"/>
      <c r="S5" s="140"/>
      <c r="T5" s="145"/>
      <c r="U5" s="145"/>
      <c r="V5" s="145"/>
      <c r="W5" s="145"/>
      <c r="X5" s="145"/>
      <c r="Y5" s="145"/>
      <c r="Z5" s="149"/>
      <c r="AA5" s="149"/>
      <c r="AB5" s="147"/>
      <c r="AC5" s="147"/>
      <c r="AD5" s="140"/>
      <c r="AE5" s="140"/>
      <c r="AF5" s="140"/>
      <c r="AG5" s="140"/>
      <c r="AH5" s="145"/>
      <c r="AI5" s="145"/>
      <c r="AJ5" s="140" t="s">
        <v>73</v>
      </c>
      <c r="AK5" s="140"/>
      <c r="AL5" s="140"/>
      <c r="AM5" s="140"/>
      <c r="AN5" s="140"/>
      <c r="AO5" s="140"/>
      <c r="AP5" s="140"/>
      <c r="AQ5" s="140"/>
      <c r="AR5" s="153"/>
      <c r="AS5" s="153"/>
      <c r="AT5" s="160"/>
      <c r="AU5" s="140"/>
      <c r="AV5" s="737">
        <v>40</v>
      </c>
      <c r="AW5" s="738"/>
      <c r="AX5" s="160" t="s">
        <v>74</v>
      </c>
      <c r="AY5" s="140"/>
      <c r="AZ5" s="749">
        <v>160</v>
      </c>
      <c r="BA5" s="750"/>
      <c r="BB5" s="160" t="s">
        <v>75</v>
      </c>
      <c r="BC5" s="140"/>
      <c r="BD5" s="145"/>
      <c r="BE5" s="264"/>
    </row>
    <row r="6" spans="1:57" s="265" customFormat="1" ht="20.25" customHeight="1" x14ac:dyDescent="0.2">
      <c r="A6" s="145"/>
      <c r="B6" s="157"/>
      <c r="C6" s="157"/>
      <c r="D6" s="157"/>
      <c r="E6" s="157"/>
      <c r="F6" s="157"/>
      <c r="G6" s="157"/>
      <c r="H6" s="157"/>
      <c r="I6" s="157"/>
      <c r="J6" s="157"/>
      <c r="K6" s="161"/>
      <c r="L6" s="161"/>
      <c r="M6" s="161"/>
      <c r="N6" s="157"/>
      <c r="O6" s="162"/>
      <c r="P6" s="163"/>
      <c r="Q6" s="163"/>
      <c r="R6" s="164"/>
      <c r="S6" s="165"/>
      <c r="T6" s="145"/>
      <c r="U6" s="145"/>
      <c r="V6" s="145"/>
      <c r="W6" s="145"/>
      <c r="X6" s="145"/>
      <c r="Y6" s="145"/>
      <c r="Z6" s="149"/>
      <c r="AA6" s="149"/>
      <c r="AB6" s="147"/>
      <c r="AC6" s="147"/>
      <c r="AD6" s="160"/>
      <c r="AE6" s="140"/>
      <c r="AF6" s="140"/>
      <c r="AG6" s="140"/>
      <c r="AH6" s="145"/>
      <c r="AI6" s="145"/>
      <c r="AJ6" s="145"/>
      <c r="AK6" s="145"/>
      <c r="AL6" s="140"/>
      <c r="AM6" s="140"/>
      <c r="AN6" s="166"/>
      <c r="AO6" s="167"/>
      <c r="AP6" s="167"/>
      <c r="AQ6" s="165"/>
      <c r="AR6" s="165"/>
      <c r="AS6" s="165"/>
      <c r="AT6" s="165"/>
      <c r="AU6" s="165"/>
      <c r="AV6" s="165"/>
      <c r="AW6" s="140" t="s">
        <v>76</v>
      </c>
      <c r="AX6" s="140"/>
      <c r="AY6" s="140"/>
      <c r="AZ6" s="739">
        <f>DAY(EOMONTH(DATE(X2,AB2,1),0))</f>
        <v>30</v>
      </c>
      <c r="BA6" s="740"/>
      <c r="BB6" s="160" t="s">
        <v>78</v>
      </c>
      <c r="BC6" s="145"/>
      <c r="BD6" s="145"/>
      <c r="BE6" s="264"/>
    </row>
    <row r="7" spans="1:57" ht="20.25" customHeight="1" thickBot="1" x14ac:dyDescent="0.25">
      <c r="A7" s="168"/>
      <c r="B7" s="168"/>
      <c r="C7" s="169"/>
      <c r="D7" s="169"/>
      <c r="E7" s="168"/>
      <c r="F7" s="168"/>
      <c r="G7" s="168"/>
      <c r="H7" s="168"/>
      <c r="I7" s="168"/>
      <c r="J7" s="168"/>
      <c r="K7" s="168"/>
      <c r="L7" s="168"/>
      <c r="M7" s="168"/>
      <c r="N7" s="168"/>
      <c r="O7" s="168"/>
      <c r="P7" s="168"/>
      <c r="Q7" s="168"/>
      <c r="R7" s="168"/>
      <c r="S7" s="169"/>
      <c r="T7" s="168"/>
      <c r="U7" s="168"/>
      <c r="V7" s="168"/>
      <c r="W7" s="168"/>
      <c r="X7" s="168"/>
      <c r="Y7" s="168"/>
      <c r="Z7" s="168"/>
      <c r="AA7" s="168"/>
      <c r="AB7" s="168"/>
      <c r="AC7" s="168"/>
      <c r="AD7" s="168"/>
      <c r="AE7" s="168"/>
      <c r="AF7" s="168"/>
      <c r="AG7" s="168"/>
      <c r="AH7" s="168"/>
      <c r="AI7" s="168"/>
      <c r="AJ7" s="169"/>
      <c r="AK7" s="168"/>
      <c r="AL7" s="168"/>
      <c r="AM7" s="168"/>
      <c r="AN7" s="168"/>
      <c r="AO7" s="168"/>
      <c r="AP7" s="168"/>
      <c r="AQ7" s="168"/>
      <c r="AR7" s="168"/>
      <c r="AS7" s="168"/>
      <c r="AT7" s="168"/>
      <c r="AU7" s="168"/>
      <c r="AV7" s="168"/>
      <c r="AW7" s="168"/>
      <c r="AX7" s="168"/>
      <c r="AY7" s="168"/>
      <c r="AZ7" s="168"/>
      <c r="BA7" s="168"/>
      <c r="BB7" s="168"/>
      <c r="BC7" s="170"/>
      <c r="BD7" s="170"/>
      <c r="BE7" s="266"/>
    </row>
    <row r="8" spans="1:57" ht="20.25" customHeight="1" thickBot="1" x14ac:dyDescent="0.25">
      <c r="A8" s="168"/>
      <c r="B8" s="703" t="s">
        <v>79</v>
      </c>
      <c r="C8" s="706" t="s">
        <v>80</v>
      </c>
      <c r="D8" s="707"/>
      <c r="E8" s="712" t="s">
        <v>81</v>
      </c>
      <c r="F8" s="707"/>
      <c r="G8" s="712" t="s">
        <v>82</v>
      </c>
      <c r="H8" s="706"/>
      <c r="I8" s="706"/>
      <c r="J8" s="706"/>
      <c r="K8" s="707"/>
      <c r="L8" s="712" t="s">
        <v>83</v>
      </c>
      <c r="M8" s="706"/>
      <c r="N8" s="706"/>
      <c r="O8" s="715"/>
      <c r="P8" s="718" t="s">
        <v>84</v>
      </c>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24" t="str">
        <f>IF(AZ3="４週","(9)1～4週目の勤務時間数合計","(9)1か月の勤務時間数合計")</f>
        <v>(9)1～4週目の勤務時間数合計</v>
      </c>
      <c r="AV8" s="725"/>
      <c r="AW8" s="724" t="s">
        <v>85</v>
      </c>
      <c r="AX8" s="725"/>
      <c r="AY8" s="732" t="s">
        <v>86</v>
      </c>
      <c r="AZ8" s="732"/>
      <c r="BA8" s="732"/>
      <c r="BB8" s="732"/>
      <c r="BC8" s="732"/>
      <c r="BD8" s="732"/>
    </row>
    <row r="9" spans="1:57" ht="20.25" customHeight="1" thickBot="1" x14ac:dyDescent="0.25">
      <c r="A9" s="168"/>
      <c r="B9" s="704"/>
      <c r="C9" s="708"/>
      <c r="D9" s="709"/>
      <c r="E9" s="713"/>
      <c r="F9" s="709"/>
      <c r="G9" s="713"/>
      <c r="H9" s="708"/>
      <c r="I9" s="708"/>
      <c r="J9" s="708"/>
      <c r="K9" s="709"/>
      <c r="L9" s="713"/>
      <c r="M9" s="708"/>
      <c r="N9" s="708"/>
      <c r="O9" s="716"/>
      <c r="P9" s="734" t="s">
        <v>87</v>
      </c>
      <c r="Q9" s="735"/>
      <c r="R9" s="735"/>
      <c r="S9" s="735"/>
      <c r="T9" s="735"/>
      <c r="U9" s="735"/>
      <c r="V9" s="736"/>
      <c r="W9" s="734" t="s">
        <v>88</v>
      </c>
      <c r="X9" s="735"/>
      <c r="Y9" s="735"/>
      <c r="Z9" s="735"/>
      <c r="AA9" s="735"/>
      <c r="AB9" s="735"/>
      <c r="AC9" s="736"/>
      <c r="AD9" s="734" t="s">
        <v>89</v>
      </c>
      <c r="AE9" s="735"/>
      <c r="AF9" s="735"/>
      <c r="AG9" s="735"/>
      <c r="AH9" s="735"/>
      <c r="AI9" s="735"/>
      <c r="AJ9" s="736"/>
      <c r="AK9" s="734" t="s">
        <v>90</v>
      </c>
      <c r="AL9" s="735"/>
      <c r="AM9" s="735"/>
      <c r="AN9" s="735"/>
      <c r="AO9" s="735"/>
      <c r="AP9" s="735"/>
      <c r="AQ9" s="736"/>
      <c r="AR9" s="734" t="s">
        <v>91</v>
      </c>
      <c r="AS9" s="735"/>
      <c r="AT9" s="736"/>
      <c r="AU9" s="726"/>
      <c r="AV9" s="727"/>
      <c r="AW9" s="726"/>
      <c r="AX9" s="727"/>
      <c r="AY9" s="732"/>
      <c r="AZ9" s="732"/>
      <c r="BA9" s="732"/>
      <c r="BB9" s="732"/>
      <c r="BC9" s="732"/>
      <c r="BD9" s="732"/>
    </row>
    <row r="10" spans="1:57" ht="20.25" customHeight="1" thickBot="1" x14ac:dyDescent="0.25">
      <c r="A10" s="168"/>
      <c r="B10" s="704"/>
      <c r="C10" s="708"/>
      <c r="D10" s="709"/>
      <c r="E10" s="713"/>
      <c r="F10" s="709"/>
      <c r="G10" s="713"/>
      <c r="H10" s="708"/>
      <c r="I10" s="708"/>
      <c r="J10" s="708"/>
      <c r="K10" s="709"/>
      <c r="L10" s="713"/>
      <c r="M10" s="708"/>
      <c r="N10" s="708"/>
      <c r="O10" s="716"/>
      <c r="P10" s="171">
        <f>DAY(DATE($X$2,$AB$2,1))</f>
        <v>1</v>
      </c>
      <c r="Q10" s="172">
        <f>DAY(DATE($X$2,$AB$2,2))</f>
        <v>2</v>
      </c>
      <c r="R10" s="172">
        <f>DAY(DATE($X$2,$AB$2,3))</f>
        <v>3</v>
      </c>
      <c r="S10" s="172">
        <f>DAY(DATE($X$2,$AB$2,4))</f>
        <v>4</v>
      </c>
      <c r="T10" s="172">
        <f>DAY(DATE($X$2,$AB$2,5))</f>
        <v>5</v>
      </c>
      <c r="U10" s="172">
        <f>DAY(DATE($X$2,$AB$2,6))</f>
        <v>6</v>
      </c>
      <c r="V10" s="173">
        <f>DAY(DATE($X$2,$AB$2,7))</f>
        <v>7</v>
      </c>
      <c r="W10" s="171">
        <f>DAY(DATE($X$2,$AB$2,8))</f>
        <v>8</v>
      </c>
      <c r="X10" s="172">
        <f>DAY(DATE($X$2,$AB$2,9))</f>
        <v>9</v>
      </c>
      <c r="Y10" s="172">
        <f>DAY(DATE($X$2,$AB$2,10))</f>
        <v>10</v>
      </c>
      <c r="Z10" s="172">
        <f>DAY(DATE($X$2,$AB$2,11))</f>
        <v>11</v>
      </c>
      <c r="AA10" s="172">
        <f>DAY(DATE($X$2,$AB$2,12))</f>
        <v>12</v>
      </c>
      <c r="AB10" s="172">
        <f>DAY(DATE($X$2,$AB$2,13))</f>
        <v>13</v>
      </c>
      <c r="AC10" s="173">
        <f>DAY(DATE($X$2,$AB$2,14))</f>
        <v>14</v>
      </c>
      <c r="AD10" s="171">
        <f>DAY(DATE($X$2,$AB$2,15))</f>
        <v>15</v>
      </c>
      <c r="AE10" s="172">
        <f>DAY(DATE($X$2,$AB$2,16))</f>
        <v>16</v>
      </c>
      <c r="AF10" s="172">
        <f>DAY(DATE($X$2,$AB$2,17))</f>
        <v>17</v>
      </c>
      <c r="AG10" s="172">
        <f>DAY(DATE($X$2,$AB$2,18))</f>
        <v>18</v>
      </c>
      <c r="AH10" s="172">
        <f>DAY(DATE($X$2,$AB$2,19))</f>
        <v>19</v>
      </c>
      <c r="AI10" s="172">
        <f>DAY(DATE($X$2,$AB$2,20))</f>
        <v>20</v>
      </c>
      <c r="AJ10" s="173">
        <f>DAY(DATE($X$2,$AB$2,21))</f>
        <v>21</v>
      </c>
      <c r="AK10" s="171">
        <f>DAY(DATE($X$2,$AB$2,22))</f>
        <v>22</v>
      </c>
      <c r="AL10" s="172">
        <f>DAY(DATE($X$2,$AB$2,23))</f>
        <v>23</v>
      </c>
      <c r="AM10" s="172">
        <f>DAY(DATE($X$2,$AB$2,24))</f>
        <v>24</v>
      </c>
      <c r="AN10" s="172">
        <f>DAY(DATE($X$2,$AB$2,25))</f>
        <v>25</v>
      </c>
      <c r="AO10" s="172">
        <f>DAY(DATE($X$2,$AB$2,26))</f>
        <v>26</v>
      </c>
      <c r="AP10" s="172">
        <f>DAY(DATE($X$2,$AB$2,27))</f>
        <v>27</v>
      </c>
      <c r="AQ10" s="173">
        <f>DAY(DATE($X$2,$AB$2,28))</f>
        <v>28</v>
      </c>
      <c r="AR10" s="171" t="str">
        <f>IF(AZ3="暦月",IF(DAY(DATE($X$2,$AB$2,29))=29,29,""),"")</f>
        <v/>
      </c>
      <c r="AS10" s="172" t="str">
        <f>IF(AZ3="暦月",IF(DAY(DATE($X$2,$AB$2,30))=30,30,""),"")</f>
        <v/>
      </c>
      <c r="AT10" s="173" t="str">
        <f>IF(AZ3="暦月",IF(DAY(DATE($X$2,$AB$2,31))=31,31,""),"")</f>
        <v/>
      </c>
      <c r="AU10" s="726"/>
      <c r="AV10" s="727"/>
      <c r="AW10" s="726"/>
      <c r="AX10" s="727"/>
      <c r="AY10" s="732"/>
      <c r="AZ10" s="732"/>
      <c r="BA10" s="732"/>
      <c r="BB10" s="732"/>
      <c r="BC10" s="732"/>
      <c r="BD10" s="732"/>
    </row>
    <row r="11" spans="1:57" ht="20.25" hidden="1" customHeight="1" thickBot="1" x14ac:dyDescent="0.25">
      <c r="A11" s="168"/>
      <c r="B11" s="704"/>
      <c r="C11" s="708"/>
      <c r="D11" s="709"/>
      <c r="E11" s="713"/>
      <c r="F11" s="709"/>
      <c r="G11" s="713"/>
      <c r="H11" s="708"/>
      <c r="I11" s="708"/>
      <c r="J11" s="708"/>
      <c r="K11" s="709"/>
      <c r="L11" s="713"/>
      <c r="M11" s="708"/>
      <c r="N11" s="708"/>
      <c r="O11" s="716"/>
      <c r="P11" s="171">
        <f>WEEKDAY(DATE($X$2,$AB$2,1))</f>
        <v>2</v>
      </c>
      <c r="Q11" s="172">
        <f>WEEKDAY(DATE($X$2,$AB$2,2))</f>
        <v>3</v>
      </c>
      <c r="R11" s="172">
        <f>WEEKDAY(DATE($X$2,$AB$2,3))</f>
        <v>4</v>
      </c>
      <c r="S11" s="172">
        <f>WEEKDAY(DATE($X$2,$AB$2,4))</f>
        <v>5</v>
      </c>
      <c r="T11" s="172">
        <f>WEEKDAY(DATE($X$2,$AB$2,5))</f>
        <v>6</v>
      </c>
      <c r="U11" s="172">
        <f>WEEKDAY(DATE($X$2,$AB$2,6))</f>
        <v>7</v>
      </c>
      <c r="V11" s="173">
        <f>WEEKDAY(DATE($X$2,$AB$2,7))</f>
        <v>1</v>
      </c>
      <c r="W11" s="171">
        <f>WEEKDAY(DATE($X$2,$AB$2,8))</f>
        <v>2</v>
      </c>
      <c r="X11" s="172">
        <f>WEEKDAY(DATE($X$2,$AB$2,9))</f>
        <v>3</v>
      </c>
      <c r="Y11" s="172">
        <f>WEEKDAY(DATE($X$2,$AB$2,10))</f>
        <v>4</v>
      </c>
      <c r="Z11" s="172">
        <f>WEEKDAY(DATE($X$2,$AB$2,11))</f>
        <v>5</v>
      </c>
      <c r="AA11" s="172">
        <f>WEEKDAY(DATE($X$2,$AB$2,12))</f>
        <v>6</v>
      </c>
      <c r="AB11" s="172">
        <f>WEEKDAY(DATE($X$2,$AB$2,13))</f>
        <v>7</v>
      </c>
      <c r="AC11" s="173">
        <f>WEEKDAY(DATE($X$2,$AB$2,14))</f>
        <v>1</v>
      </c>
      <c r="AD11" s="171">
        <f>WEEKDAY(DATE($X$2,$AB$2,15))</f>
        <v>2</v>
      </c>
      <c r="AE11" s="172">
        <f>WEEKDAY(DATE($X$2,$AB$2,16))</f>
        <v>3</v>
      </c>
      <c r="AF11" s="172">
        <f>WEEKDAY(DATE($X$2,$AB$2,17))</f>
        <v>4</v>
      </c>
      <c r="AG11" s="172">
        <f>WEEKDAY(DATE($X$2,$AB$2,18))</f>
        <v>5</v>
      </c>
      <c r="AH11" s="172">
        <f>WEEKDAY(DATE($X$2,$AB$2,19))</f>
        <v>6</v>
      </c>
      <c r="AI11" s="172">
        <f>WEEKDAY(DATE($X$2,$AB$2,20))</f>
        <v>7</v>
      </c>
      <c r="AJ11" s="173">
        <f>WEEKDAY(DATE($X$2,$AB$2,21))</f>
        <v>1</v>
      </c>
      <c r="AK11" s="171">
        <f>WEEKDAY(DATE($X$2,$AB$2,22))</f>
        <v>2</v>
      </c>
      <c r="AL11" s="172">
        <f>WEEKDAY(DATE($X$2,$AB$2,23))</f>
        <v>3</v>
      </c>
      <c r="AM11" s="172">
        <f>WEEKDAY(DATE($X$2,$AB$2,24))</f>
        <v>4</v>
      </c>
      <c r="AN11" s="172">
        <f>WEEKDAY(DATE($X$2,$AB$2,25))</f>
        <v>5</v>
      </c>
      <c r="AO11" s="172">
        <f>WEEKDAY(DATE($X$2,$AB$2,26))</f>
        <v>6</v>
      </c>
      <c r="AP11" s="172">
        <f>WEEKDAY(DATE($X$2,$AB$2,27))</f>
        <v>7</v>
      </c>
      <c r="AQ11" s="173">
        <f>WEEKDAY(DATE($X$2,$AB$2,28))</f>
        <v>1</v>
      </c>
      <c r="AR11" s="171">
        <f>IF(AR10=29,WEEKDAY(DATE($X$2,$AB$2,29)),0)</f>
        <v>0</v>
      </c>
      <c r="AS11" s="172">
        <f>IF(AS10=30,WEEKDAY(DATE($X$2,$AB$2,30)),0)</f>
        <v>0</v>
      </c>
      <c r="AT11" s="173">
        <f>IF(AT10=31,WEEKDAY(DATE($X$2,$AB$2,31)),0)</f>
        <v>0</v>
      </c>
      <c r="AU11" s="728"/>
      <c r="AV11" s="729"/>
      <c r="AW11" s="728"/>
      <c r="AX11" s="729"/>
      <c r="AY11" s="733"/>
      <c r="AZ11" s="733"/>
      <c r="BA11" s="733"/>
      <c r="BB11" s="733"/>
      <c r="BC11" s="733"/>
      <c r="BD11" s="733"/>
    </row>
    <row r="12" spans="1:57" ht="20.25" customHeight="1" thickBot="1" x14ac:dyDescent="0.25">
      <c r="A12" s="168"/>
      <c r="B12" s="705"/>
      <c r="C12" s="710"/>
      <c r="D12" s="711"/>
      <c r="E12" s="714"/>
      <c r="F12" s="711"/>
      <c r="G12" s="714"/>
      <c r="H12" s="710"/>
      <c r="I12" s="710"/>
      <c r="J12" s="710"/>
      <c r="K12" s="711"/>
      <c r="L12" s="714"/>
      <c r="M12" s="710"/>
      <c r="N12" s="710"/>
      <c r="O12" s="717"/>
      <c r="P12" s="174" t="str">
        <f>IF(P11=1,"日",IF(P11=2,"月",IF(P11=3,"火",IF(P11=4,"水",IF(P11=5,"木",IF(P11=6,"金","土"))))))</f>
        <v>月</v>
      </c>
      <c r="Q12" s="175" t="str">
        <f t="shared" ref="Q12:AQ12" si="0">IF(Q11=1,"日",IF(Q11=2,"月",IF(Q11=3,"火",IF(Q11=4,"水",IF(Q11=5,"木",IF(Q11=6,"金","土"))))))</f>
        <v>火</v>
      </c>
      <c r="R12" s="175" t="str">
        <f t="shared" si="0"/>
        <v>水</v>
      </c>
      <c r="S12" s="175" t="str">
        <f t="shared" si="0"/>
        <v>木</v>
      </c>
      <c r="T12" s="175" t="str">
        <f t="shared" si="0"/>
        <v>金</v>
      </c>
      <c r="U12" s="175" t="str">
        <f t="shared" si="0"/>
        <v>土</v>
      </c>
      <c r="V12" s="176" t="str">
        <f t="shared" si="0"/>
        <v>日</v>
      </c>
      <c r="W12" s="174" t="str">
        <f t="shared" si="0"/>
        <v>月</v>
      </c>
      <c r="X12" s="175" t="str">
        <f t="shared" si="0"/>
        <v>火</v>
      </c>
      <c r="Y12" s="175" t="str">
        <f t="shared" si="0"/>
        <v>水</v>
      </c>
      <c r="Z12" s="175" t="str">
        <f t="shared" si="0"/>
        <v>木</v>
      </c>
      <c r="AA12" s="175" t="str">
        <f t="shared" si="0"/>
        <v>金</v>
      </c>
      <c r="AB12" s="175" t="str">
        <f t="shared" si="0"/>
        <v>土</v>
      </c>
      <c r="AC12" s="176" t="str">
        <f t="shared" si="0"/>
        <v>日</v>
      </c>
      <c r="AD12" s="174" t="str">
        <f t="shared" si="0"/>
        <v>月</v>
      </c>
      <c r="AE12" s="175" t="str">
        <f t="shared" si="0"/>
        <v>火</v>
      </c>
      <c r="AF12" s="175" t="str">
        <f t="shared" si="0"/>
        <v>水</v>
      </c>
      <c r="AG12" s="175" t="str">
        <f t="shared" si="0"/>
        <v>木</v>
      </c>
      <c r="AH12" s="175" t="str">
        <f t="shared" si="0"/>
        <v>金</v>
      </c>
      <c r="AI12" s="175" t="str">
        <f t="shared" si="0"/>
        <v>土</v>
      </c>
      <c r="AJ12" s="176" t="str">
        <f t="shared" si="0"/>
        <v>日</v>
      </c>
      <c r="AK12" s="174" t="str">
        <f t="shared" si="0"/>
        <v>月</v>
      </c>
      <c r="AL12" s="175" t="str">
        <f t="shared" si="0"/>
        <v>火</v>
      </c>
      <c r="AM12" s="175" t="str">
        <f t="shared" si="0"/>
        <v>水</v>
      </c>
      <c r="AN12" s="175" t="str">
        <f t="shared" si="0"/>
        <v>木</v>
      </c>
      <c r="AO12" s="175" t="str">
        <f t="shared" si="0"/>
        <v>金</v>
      </c>
      <c r="AP12" s="175" t="str">
        <f t="shared" si="0"/>
        <v>土</v>
      </c>
      <c r="AQ12" s="176" t="str">
        <f t="shared" si="0"/>
        <v>日</v>
      </c>
      <c r="AR12" s="175" t="str">
        <f>IF(AR11=1,"日",IF(AR11=2,"月",IF(AR11=3,"火",IF(AR11=4,"水",IF(AR11=5,"木",IF(AR11=6,"金",IF(AR11=0,"","土")))))))</f>
        <v/>
      </c>
      <c r="AS12" s="175" t="str">
        <f>IF(AS11=1,"日",IF(AS11=2,"月",IF(AS11=3,"火",IF(AS11=4,"水",IF(AS11=5,"木",IF(AS11=6,"金",IF(AS11=0,"","土")))))))</f>
        <v/>
      </c>
      <c r="AT12" s="175" t="str">
        <f>IF(AT11=1,"日",IF(AT11=2,"月",IF(AT11=3,"火",IF(AT11=4,"水",IF(AT11=5,"木",IF(AT11=6,"金",IF(AT11=0,"","土")))))))</f>
        <v/>
      </c>
      <c r="AU12" s="730"/>
      <c r="AV12" s="731"/>
      <c r="AW12" s="730"/>
      <c r="AX12" s="731"/>
      <c r="AY12" s="733"/>
      <c r="AZ12" s="733"/>
      <c r="BA12" s="733"/>
      <c r="BB12" s="733"/>
      <c r="BC12" s="733"/>
      <c r="BD12" s="733"/>
    </row>
    <row r="13" spans="1:57" ht="39.950000000000003" customHeight="1" x14ac:dyDescent="0.2">
      <c r="A13" s="168"/>
      <c r="B13" s="268">
        <v>1</v>
      </c>
      <c r="C13" s="689" t="s">
        <v>205</v>
      </c>
      <c r="D13" s="690"/>
      <c r="E13" s="691" t="s">
        <v>270</v>
      </c>
      <c r="F13" s="692"/>
      <c r="G13" s="693" t="s">
        <v>271</v>
      </c>
      <c r="H13" s="694"/>
      <c r="I13" s="694"/>
      <c r="J13" s="694"/>
      <c r="K13" s="695"/>
      <c r="L13" s="696" t="s">
        <v>272</v>
      </c>
      <c r="M13" s="697"/>
      <c r="N13" s="697"/>
      <c r="O13" s="698"/>
      <c r="P13" s="178">
        <v>8</v>
      </c>
      <c r="Q13" s="179">
        <v>8</v>
      </c>
      <c r="R13" s="179">
        <v>8</v>
      </c>
      <c r="S13" s="179"/>
      <c r="T13" s="179"/>
      <c r="U13" s="179">
        <v>8</v>
      </c>
      <c r="V13" s="180">
        <v>8</v>
      </c>
      <c r="W13" s="178">
        <v>8</v>
      </c>
      <c r="X13" s="179">
        <v>8</v>
      </c>
      <c r="Y13" s="179">
        <v>8</v>
      </c>
      <c r="Z13" s="179"/>
      <c r="AA13" s="179"/>
      <c r="AB13" s="179">
        <v>8</v>
      </c>
      <c r="AC13" s="180">
        <v>8</v>
      </c>
      <c r="AD13" s="178">
        <v>8</v>
      </c>
      <c r="AE13" s="179">
        <v>8</v>
      </c>
      <c r="AF13" s="179">
        <v>8</v>
      </c>
      <c r="AG13" s="179"/>
      <c r="AH13" s="179"/>
      <c r="AI13" s="179">
        <v>8</v>
      </c>
      <c r="AJ13" s="180">
        <v>8</v>
      </c>
      <c r="AK13" s="178">
        <v>8</v>
      </c>
      <c r="AL13" s="179">
        <v>8</v>
      </c>
      <c r="AM13" s="179">
        <v>8</v>
      </c>
      <c r="AN13" s="179"/>
      <c r="AO13" s="179"/>
      <c r="AP13" s="179">
        <v>8</v>
      </c>
      <c r="AQ13" s="180">
        <v>8</v>
      </c>
      <c r="AR13" s="178"/>
      <c r="AS13" s="179"/>
      <c r="AT13" s="180"/>
      <c r="AU13" s="699">
        <f>IF($AZ$3="４週",SUM(P13:AQ13),IF($AZ$3="暦月",SUM(P13:AT13),""))</f>
        <v>160</v>
      </c>
      <c r="AV13" s="700"/>
      <c r="AW13" s="701">
        <f t="shared" ref="AW13:AW30" si="1">IF($AZ$3="４週",AU13/4,IF($AZ$3="暦月",AU13/($AZ$6/7),""))</f>
        <v>40</v>
      </c>
      <c r="AX13" s="702"/>
      <c r="AY13" s="686"/>
      <c r="AZ13" s="687"/>
      <c r="BA13" s="687"/>
      <c r="BB13" s="687"/>
      <c r="BC13" s="687"/>
      <c r="BD13" s="688"/>
    </row>
    <row r="14" spans="1:57" ht="39.950000000000003" customHeight="1" x14ac:dyDescent="0.2">
      <c r="A14" s="168"/>
      <c r="B14" s="181">
        <f t="shared" ref="B14:B30" si="2">B13+1</f>
        <v>2</v>
      </c>
      <c r="C14" s="672" t="s">
        <v>239</v>
      </c>
      <c r="D14" s="673"/>
      <c r="E14" s="674" t="s">
        <v>270</v>
      </c>
      <c r="F14" s="675"/>
      <c r="G14" s="676" t="s">
        <v>242</v>
      </c>
      <c r="H14" s="677"/>
      <c r="I14" s="677"/>
      <c r="J14" s="677"/>
      <c r="K14" s="678"/>
      <c r="L14" s="679" t="s">
        <v>272</v>
      </c>
      <c r="M14" s="680"/>
      <c r="N14" s="680"/>
      <c r="O14" s="681"/>
      <c r="P14" s="182">
        <v>8</v>
      </c>
      <c r="Q14" s="183">
        <v>8</v>
      </c>
      <c r="R14" s="183"/>
      <c r="S14" s="183">
        <v>8</v>
      </c>
      <c r="T14" s="183">
        <v>8</v>
      </c>
      <c r="U14" s="183">
        <v>8</v>
      </c>
      <c r="V14" s="184"/>
      <c r="W14" s="182">
        <v>8</v>
      </c>
      <c r="X14" s="183">
        <v>8</v>
      </c>
      <c r="Y14" s="183"/>
      <c r="Z14" s="183">
        <v>8</v>
      </c>
      <c r="AA14" s="183">
        <v>8</v>
      </c>
      <c r="AB14" s="183">
        <v>8</v>
      </c>
      <c r="AC14" s="184"/>
      <c r="AD14" s="182">
        <v>8</v>
      </c>
      <c r="AE14" s="183">
        <v>8</v>
      </c>
      <c r="AF14" s="183"/>
      <c r="AG14" s="183">
        <v>8</v>
      </c>
      <c r="AH14" s="183">
        <v>8</v>
      </c>
      <c r="AI14" s="183">
        <v>8</v>
      </c>
      <c r="AJ14" s="184"/>
      <c r="AK14" s="182">
        <v>8</v>
      </c>
      <c r="AL14" s="183">
        <v>8</v>
      </c>
      <c r="AM14" s="183"/>
      <c r="AN14" s="183">
        <v>8</v>
      </c>
      <c r="AO14" s="183">
        <v>8</v>
      </c>
      <c r="AP14" s="183">
        <v>8</v>
      </c>
      <c r="AQ14" s="184"/>
      <c r="AR14" s="182"/>
      <c r="AS14" s="183"/>
      <c r="AT14" s="184"/>
      <c r="AU14" s="682">
        <f>IF($AZ$3="４週",SUM(P14:AQ14),IF($AZ$3="暦月",SUM(P14:AT14),""))</f>
        <v>160</v>
      </c>
      <c r="AV14" s="683"/>
      <c r="AW14" s="684">
        <f t="shared" si="1"/>
        <v>40</v>
      </c>
      <c r="AX14" s="685"/>
      <c r="AY14" s="652"/>
      <c r="AZ14" s="653"/>
      <c r="BA14" s="653"/>
      <c r="BB14" s="653"/>
      <c r="BC14" s="653"/>
      <c r="BD14" s="654"/>
    </row>
    <row r="15" spans="1:57" ht="39.950000000000003" customHeight="1" x14ac:dyDescent="0.2">
      <c r="A15" s="168"/>
      <c r="B15" s="181">
        <f t="shared" si="2"/>
        <v>3</v>
      </c>
      <c r="C15" s="672" t="s">
        <v>206</v>
      </c>
      <c r="D15" s="673"/>
      <c r="E15" s="674" t="s">
        <v>270</v>
      </c>
      <c r="F15" s="675"/>
      <c r="G15" s="676" t="s">
        <v>247</v>
      </c>
      <c r="H15" s="677"/>
      <c r="I15" s="677"/>
      <c r="J15" s="677"/>
      <c r="K15" s="678"/>
      <c r="L15" s="679" t="s">
        <v>272</v>
      </c>
      <c r="M15" s="680"/>
      <c r="N15" s="680"/>
      <c r="O15" s="681"/>
      <c r="P15" s="182"/>
      <c r="Q15" s="183">
        <v>8</v>
      </c>
      <c r="R15" s="183">
        <v>8</v>
      </c>
      <c r="S15" s="183"/>
      <c r="T15" s="183">
        <v>8</v>
      </c>
      <c r="U15" s="183">
        <v>8</v>
      </c>
      <c r="V15" s="184">
        <v>8</v>
      </c>
      <c r="W15" s="182"/>
      <c r="X15" s="183">
        <v>8</v>
      </c>
      <c r="Y15" s="183">
        <v>8</v>
      </c>
      <c r="Z15" s="183"/>
      <c r="AA15" s="183">
        <v>8</v>
      </c>
      <c r="AB15" s="183">
        <v>8</v>
      </c>
      <c r="AC15" s="184">
        <v>8</v>
      </c>
      <c r="AD15" s="182"/>
      <c r="AE15" s="183">
        <v>8</v>
      </c>
      <c r="AF15" s="183">
        <v>8</v>
      </c>
      <c r="AG15" s="183"/>
      <c r="AH15" s="183">
        <v>8</v>
      </c>
      <c r="AI15" s="183">
        <v>8</v>
      </c>
      <c r="AJ15" s="184">
        <v>8</v>
      </c>
      <c r="AK15" s="182"/>
      <c r="AL15" s="183">
        <v>8</v>
      </c>
      <c r="AM15" s="183">
        <v>8</v>
      </c>
      <c r="AN15" s="183"/>
      <c r="AO15" s="183">
        <v>8</v>
      </c>
      <c r="AP15" s="183">
        <v>8</v>
      </c>
      <c r="AQ15" s="184">
        <v>8</v>
      </c>
      <c r="AR15" s="182"/>
      <c r="AS15" s="183"/>
      <c r="AT15" s="184"/>
      <c r="AU15" s="682">
        <f>IF($AZ$3="４週",SUM(P15:AQ15),IF($AZ$3="暦月",SUM(P15:AT15),""))</f>
        <v>160</v>
      </c>
      <c r="AV15" s="683"/>
      <c r="AW15" s="684">
        <f t="shared" si="1"/>
        <v>40</v>
      </c>
      <c r="AX15" s="685"/>
      <c r="AY15" s="652"/>
      <c r="AZ15" s="653"/>
      <c r="BA15" s="653"/>
      <c r="BB15" s="653"/>
      <c r="BC15" s="653"/>
      <c r="BD15" s="654"/>
    </row>
    <row r="16" spans="1:57" ht="39.950000000000003" customHeight="1" x14ac:dyDescent="0.2">
      <c r="A16" s="168"/>
      <c r="B16" s="181">
        <f t="shared" si="2"/>
        <v>4</v>
      </c>
      <c r="C16" s="672" t="s">
        <v>239</v>
      </c>
      <c r="D16" s="673"/>
      <c r="E16" s="674" t="s">
        <v>273</v>
      </c>
      <c r="F16" s="675"/>
      <c r="G16" s="676" t="s">
        <v>250</v>
      </c>
      <c r="H16" s="677"/>
      <c r="I16" s="677"/>
      <c r="J16" s="677"/>
      <c r="K16" s="678"/>
      <c r="L16" s="679" t="s">
        <v>272</v>
      </c>
      <c r="M16" s="680"/>
      <c r="N16" s="680"/>
      <c r="O16" s="681"/>
      <c r="P16" s="182">
        <v>4</v>
      </c>
      <c r="Q16" s="183">
        <v>4</v>
      </c>
      <c r="R16" s="183"/>
      <c r="S16" s="183"/>
      <c r="T16" s="183">
        <v>4</v>
      </c>
      <c r="U16" s="183">
        <v>4</v>
      </c>
      <c r="V16" s="184">
        <v>4</v>
      </c>
      <c r="W16" s="182">
        <v>4</v>
      </c>
      <c r="X16" s="183">
        <v>4</v>
      </c>
      <c r="Y16" s="183"/>
      <c r="Z16" s="183"/>
      <c r="AA16" s="183">
        <v>4</v>
      </c>
      <c r="AB16" s="183">
        <v>4</v>
      </c>
      <c r="AC16" s="184">
        <v>4</v>
      </c>
      <c r="AD16" s="182">
        <v>4</v>
      </c>
      <c r="AE16" s="183">
        <v>4</v>
      </c>
      <c r="AF16" s="183"/>
      <c r="AG16" s="183"/>
      <c r="AH16" s="183">
        <v>4</v>
      </c>
      <c r="AI16" s="183">
        <v>4</v>
      </c>
      <c r="AJ16" s="184">
        <v>4</v>
      </c>
      <c r="AK16" s="182">
        <v>4</v>
      </c>
      <c r="AL16" s="183">
        <v>4</v>
      </c>
      <c r="AM16" s="183"/>
      <c r="AN16" s="183"/>
      <c r="AO16" s="183">
        <v>4</v>
      </c>
      <c r="AP16" s="183">
        <v>4</v>
      </c>
      <c r="AQ16" s="184">
        <v>4</v>
      </c>
      <c r="AR16" s="182"/>
      <c r="AS16" s="183"/>
      <c r="AT16" s="184"/>
      <c r="AU16" s="682">
        <f>IF($AZ$3="４週",SUM(P16:AQ16),IF($AZ$3="暦月",SUM(P16:AT16),""))</f>
        <v>80</v>
      </c>
      <c r="AV16" s="683"/>
      <c r="AW16" s="684">
        <f t="shared" si="1"/>
        <v>20</v>
      </c>
      <c r="AX16" s="685"/>
      <c r="AY16" s="652"/>
      <c r="AZ16" s="653"/>
      <c r="BA16" s="653"/>
      <c r="BB16" s="653"/>
      <c r="BC16" s="653"/>
      <c r="BD16" s="654"/>
    </row>
    <row r="17" spans="1:56" ht="39.950000000000003" customHeight="1" x14ac:dyDescent="0.2">
      <c r="A17" s="168"/>
      <c r="B17" s="181">
        <f t="shared" si="2"/>
        <v>5</v>
      </c>
      <c r="C17" s="672" t="s">
        <v>239</v>
      </c>
      <c r="D17" s="673"/>
      <c r="E17" s="674" t="s">
        <v>273</v>
      </c>
      <c r="F17" s="675"/>
      <c r="G17" s="676" t="s">
        <v>250</v>
      </c>
      <c r="H17" s="677"/>
      <c r="I17" s="677"/>
      <c r="J17" s="677"/>
      <c r="K17" s="678"/>
      <c r="L17" s="679" t="s">
        <v>272</v>
      </c>
      <c r="M17" s="680"/>
      <c r="N17" s="680"/>
      <c r="O17" s="681"/>
      <c r="P17" s="182">
        <v>4</v>
      </c>
      <c r="Q17" s="183">
        <v>4</v>
      </c>
      <c r="R17" s="183"/>
      <c r="S17" s="183"/>
      <c r="T17" s="183">
        <v>4</v>
      </c>
      <c r="U17" s="183">
        <v>4</v>
      </c>
      <c r="V17" s="184">
        <v>4</v>
      </c>
      <c r="W17" s="182">
        <v>4</v>
      </c>
      <c r="X17" s="183">
        <v>4</v>
      </c>
      <c r="Y17" s="183"/>
      <c r="Z17" s="183"/>
      <c r="AA17" s="183">
        <v>4</v>
      </c>
      <c r="AB17" s="183">
        <v>4</v>
      </c>
      <c r="AC17" s="184">
        <v>4</v>
      </c>
      <c r="AD17" s="182">
        <v>4</v>
      </c>
      <c r="AE17" s="183">
        <v>4</v>
      </c>
      <c r="AF17" s="183"/>
      <c r="AG17" s="183"/>
      <c r="AH17" s="183">
        <v>4</v>
      </c>
      <c r="AI17" s="183">
        <v>4</v>
      </c>
      <c r="AJ17" s="184">
        <v>4</v>
      </c>
      <c r="AK17" s="182">
        <v>4</v>
      </c>
      <c r="AL17" s="183">
        <v>4</v>
      </c>
      <c r="AM17" s="183"/>
      <c r="AN17" s="183"/>
      <c r="AO17" s="183">
        <v>4</v>
      </c>
      <c r="AP17" s="183">
        <v>4</v>
      </c>
      <c r="AQ17" s="184">
        <v>4</v>
      </c>
      <c r="AR17" s="182"/>
      <c r="AS17" s="183"/>
      <c r="AT17" s="184"/>
      <c r="AU17" s="682">
        <f t="shared" ref="AU17:AU30" si="3">IF($AZ$3="４週",SUM(P17:AQ17),IF($AZ$3="暦月",SUM(P17:AT17),""))</f>
        <v>80</v>
      </c>
      <c r="AV17" s="683"/>
      <c r="AW17" s="684">
        <f t="shared" si="1"/>
        <v>20</v>
      </c>
      <c r="AX17" s="685"/>
      <c r="AY17" s="652"/>
      <c r="AZ17" s="653"/>
      <c r="BA17" s="653"/>
      <c r="BB17" s="653"/>
      <c r="BC17" s="653"/>
      <c r="BD17" s="654"/>
    </row>
    <row r="18" spans="1:56" ht="39.950000000000003" customHeight="1" x14ac:dyDescent="0.2">
      <c r="A18" s="168"/>
      <c r="B18" s="181">
        <f t="shared" si="2"/>
        <v>6</v>
      </c>
      <c r="C18" s="672" t="s">
        <v>239</v>
      </c>
      <c r="D18" s="673"/>
      <c r="E18" s="674" t="s">
        <v>273</v>
      </c>
      <c r="F18" s="675"/>
      <c r="G18" s="676" t="s">
        <v>250</v>
      </c>
      <c r="H18" s="677"/>
      <c r="I18" s="677"/>
      <c r="J18" s="677"/>
      <c r="K18" s="678"/>
      <c r="L18" s="679" t="s">
        <v>272</v>
      </c>
      <c r="M18" s="680"/>
      <c r="N18" s="680"/>
      <c r="O18" s="681"/>
      <c r="P18" s="182"/>
      <c r="Q18" s="183">
        <v>4</v>
      </c>
      <c r="R18" s="183">
        <v>4</v>
      </c>
      <c r="S18" s="183">
        <v>4</v>
      </c>
      <c r="T18" s="183">
        <v>4</v>
      </c>
      <c r="U18" s="183"/>
      <c r="V18" s="184">
        <v>4</v>
      </c>
      <c r="W18" s="182"/>
      <c r="X18" s="183">
        <v>4</v>
      </c>
      <c r="Y18" s="183">
        <v>4</v>
      </c>
      <c r="Z18" s="183">
        <v>4</v>
      </c>
      <c r="AA18" s="183">
        <v>4</v>
      </c>
      <c r="AB18" s="183"/>
      <c r="AC18" s="184">
        <v>4</v>
      </c>
      <c r="AD18" s="182"/>
      <c r="AE18" s="183">
        <v>4</v>
      </c>
      <c r="AF18" s="183">
        <v>4</v>
      </c>
      <c r="AG18" s="183">
        <v>4</v>
      </c>
      <c r="AH18" s="183">
        <v>4</v>
      </c>
      <c r="AI18" s="183"/>
      <c r="AJ18" s="184">
        <v>4</v>
      </c>
      <c r="AK18" s="182"/>
      <c r="AL18" s="183">
        <v>4</v>
      </c>
      <c r="AM18" s="183">
        <v>4</v>
      </c>
      <c r="AN18" s="183">
        <v>4</v>
      </c>
      <c r="AO18" s="183">
        <v>4</v>
      </c>
      <c r="AP18" s="183"/>
      <c r="AQ18" s="184">
        <v>4</v>
      </c>
      <c r="AR18" s="182"/>
      <c r="AS18" s="183"/>
      <c r="AT18" s="184"/>
      <c r="AU18" s="682">
        <f t="shared" si="3"/>
        <v>80</v>
      </c>
      <c r="AV18" s="683"/>
      <c r="AW18" s="684">
        <f t="shared" si="1"/>
        <v>20</v>
      </c>
      <c r="AX18" s="685"/>
      <c r="AY18" s="652"/>
      <c r="AZ18" s="653"/>
      <c r="BA18" s="653"/>
      <c r="BB18" s="653"/>
      <c r="BC18" s="653"/>
      <c r="BD18" s="654"/>
    </row>
    <row r="19" spans="1:56" ht="39.950000000000003" customHeight="1" x14ac:dyDescent="0.2">
      <c r="A19" s="168"/>
      <c r="B19" s="181">
        <f t="shared" si="2"/>
        <v>7</v>
      </c>
      <c r="C19" s="672" t="s">
        <v>239</v>
      </c>
      <c r="D19" s="673"/>
      <c r="E19" s="674" t="s">
        <v>273</v>
      </c>
      <c r="F19" s="675"/>
      <c r="G19" s="676" t="s">
        <v>250</v>
      </c>
      <c r="H19" s="677"/>
      <c r="I19" s="677"/>
      <c r="J19" s="677"/>
      <c r="K19" s="678"/>
      <c r="L19" s="679" t="s">
        <v>272</v>
      </c>
      <c r="M19" s="680"/>
      <c r="N19" s="680"/>
      <c r="O19" s="681"/>
      <c r="P19" s="182">
        <v>4</v>
      </c>
      <c r="Q19" s="183"/>
      <c r="R19" s="183">
        <v>4</v>
      </c>
      <c r="S19" s="183">
        <v>4</v>
      </c>
      <c r="T19" s="183"/>
      <c r="U19" s="183">
        <v>4</v>
      </c>
      <c r="V19" s="184">
        <v>4</v>
      </c>
      <c r="W19" s="182">
        <v>4</v>
      </c>
      <c r="X19" s="183"/>
      <c r="Y19" s="183">
        <v>4</v>
      </c>
      <c r="Z19" s="183">
        <v>4</v>
      </c>
      <c r="AA19" s="183"/>
      <c r="AB19" s="183"/>
      <c r="AC19" s="184">
        <v>4</v>
      </c>
      <c r="AD19" s="182">
        <v>4</v>
      </c>
      <c r="AE19" s="183"/>
      <c r="AF19" s="183">
        <v>4</v>
      </c>
      <c r="AG19" s="183">
        <v>4</v>
      </c>
      <c r="AH19" s="183"/>
      <c r="AI19" s="183"/>
      <c r="AJ19" s="184">
        <v>4</v>
      </c>
      <c r="AK19" s="182">
        <v>4</v>
      </c>
      <c r="AL19" s="183"/>
      <c r="AM19" s="183">
        <v>4</v>
      </c>
      <c r="AN19" s="183">
        <v>4</v>
      </c>
      <c r="AO19" s="183"/>
      <c r="AP19" s="183"/>
      <c r="AQ19" s="184">
        <v>4</v>
      </c>
      <c r="AR19" s="182"/>
      <c r="AS19" s="183"/>
      <c r="AT19" s="184"/>
      <c r="AU19" s="682">
        <f>IF($AZ$3="４週",SUM(P19:AQ19),IF($AZ$3="暦月",SUM(P19:AT19),""))</f>
        <v>68</v>
      </c>
      <c r="AV19" s="683"/>
      <c r="AW19" s="684">
        <f t="shared" si="1"/>
        <v>17</v>
      </c>
      <c r="AX19" s="685"/>
      <c r="AY19" s="652"/>
      <c r="AZ19" s="653"/>
      <c r="BA19" s="653"/>
      <c r="BB19" s="653"/>
      <c r="BC19" s="653"/>
      <c r="BD19" s="654"/>
    </row>
    <row r="20" spans="1:56" ht="39.950000000000003" customHeight="1" x14ac:dyDescent="0.2">
      <c r="A20" s="168"/>
      <c r="B20" s="181">
        <f t="shared" si="2"/>
        <v>8</v>
      </c>
      <c r="C20" s="672" t="s">
        <v>239</v>
      </c>
      <c r="D20" s="673"/>
      <c r="E20" s="674" t="s">
        <v>273</v>
      </c>
      <c r="F20" s="675"/>
      <c r="G20" s="676" t="s">
        <v>250</v>
      </c>
      <c r="H20" s="677"/>
      <c r="I20" s="677"/>
      <c r="J20" s="677"/>
      <c r="K20" s="678"/>
      <c r="L20" s="679" t="s">
        <v>272</v>
      </c>
      <c r="M20" s="680"/>
      <c r="N20" s="680"/>
      <c r="O20" s="681"/>
      <c r="P20" s="182">
        <v>4</v>
      </c>
      <c r="Q20" s="183"/>
      <c r="R20" s="183">
        <v>4</v>
      </c>
      <c r="S20" s="183">
        <v>4</v>
      </c>
      <c r="T20" s="183"/>
      <c r="U20" s="183"/>
      <c r="V20" s="184">
        <v>4</v>
      </c>
      <c r="W20" s="182">
        <v>4</v>
      </c>
      <c r="X20" s="183"/>
      <c r="Y20" s="183">
        <v>4</v>
      </c>
      <c r="Z20" s="183">
        <v>4</v>
      </c>
      <c r="AA20" s="183"/>
      <c r="AB20" s="183"/>
      <c r="AC20" s="184">
        <v>4</v>
      </c>
      <c r="AD20" s="182">
        <v>4</v>
      </c>
      <c r="AE20" s="183"/>
      <c r="AF20" s="183">
        <v>4</v>
      </c>
      <c r="AG20" s="183">
        <v>4</v>
      </c>
      <c r="AH20" s="183"/>
      <c r="AI20" s="183"/>
      <c r="AJ20" s="184">
        <v>4</v>
      </c>
      <c r="AK20" s="182">
        <v>4</v>
      </c>
      <c r="AL20" s="183"/>
      <c r="AM20" s="183">
        <v>4</v>
      </c>
      <c r="AN20" s="183">
        <v>4</v>
      </c>
      <c r="AO20" s="183"/>
      <c r="AP20" s="183"/>
      <c r="AQ20" s="184">
        <v>4</v>
      </c>
      <c r="AR20" s="182"/>
      <c r="AS20" s="183"/>
      <c r="AT20" s="184"/>
      <c r="AU20" s="682">
        <f t="shared" si="3"/>
        <v>64</v>
      </c>
      <c r="AV20" s="683"/>
      <c r="AW20" s="684">
        <f t="shared" si="1"/>
        <v>16</v>
      </c>
      <c r="AX20" s="685"/>
      <c r="AY20" s="652"/>
      <c r="AZ20" s="653"/>
      <c r="BA20" s="653"/>
      <c r="BB20" s="653"/>
      <c r="BC20" s="653"/>
      <c r="BD20" s="654"/>
    </row>
    <row r="21" spans="1:56" ht="39.950000000000003" customHeight="1" x14ac:dyDescent="0.2">
      <c r="A21" s="168"/>
      <c r="B21" s="181">
        <f t="shared" si="2"/>
        <v>9</v>
      </c>
      <c r="C21" s="672" t="s">
        <v>239</v>
      </c>
      <c r="D21" s="673"/>
      <c r="E21" s="674" t="s">
        <v>273</v>
      </c>
      <c r="F21" s="675"/>
      <c r="G21" s="676" t="s">
        <v>250</v>
      </c>
      <c r="H21" s="677"/>
      <c r="I21" s="677"/>
      <c r="J21" s="677"/>
      <c r="K21" s="678"/>
      <c r="L21" s="679" t="s">
        <v>272</v>
      </c>
      <c r="M21" s="680"/>
      <c r="N21" s="680"/>
      <c r="O21" s="681"/>
      <c r="P21" s="182">
        <v>4</v>
      </c>
      <c r="Q21" s="183"/>
      <c r="R21" s="183">
        <v>4</v>
      </c>
      <c r="S21" s="183">
        <v>4</v>
      </c>
      <c r="T21" s="183"/>
      <c r="U21" s="183"/>
      <c r="V21" s="184"/>
      <c r="W21" s="182">
        <v>4</v>
      </c>
      <c r="X21" s="183"/>
      <c r="Y21" s="183">
        <v>4</v>
      </c>
      <c r="Z21" s="183">
        <v>4</v>
      </c>
      <c r="AA21" s="183"/>
      <c r="AB21" s="183">
        <v>4</v>
      </c>
      <c r="AC21" s="184"/>
      <c r="AD21" s="182">
        <v>4</v>
      </c>
      <c r="AE21" s="183"/>
      <c r="AF21" s="183">
        <v>4</v>
      </c>
      <c r="AG21" s="183">
        <v>4</v>
      </c>
      <c r="AH21" s="183"/>
      <c r="AI21" s="183">
        <v>4</v>
      </c>
      <c r="AJ21" s="184"/>
      <c r="AK21" s="182">
        <v>4</v>
      </c>
      <c r="AL21" s="183"/>
      <c r="AM21" s="183">
        <v>4</v>
      </c>
      <c r="AN21" s="183">
        <v>4</v>
      </c>
      <c r="AO21" s="183"/>
      <c r="AP21" s="183">
        <v>4</v>
      </c>
      <c r="AQ21" s="184"/>
      <c r="AR21" s="182"/>
      <c r="AS21" s="183"/>
      <c r="AT21" s="184"/>
      <c r="AU21" s="682">
        <f t="shared" si="3"/>
        <v>60</v>
      </c>
      <c r="AV21" s="683"/>
      <c r="AW21" s="684">
        <f t="shared" si="1"/>
        <v>15</v>
      </c>
      <c r="AX21" s="685"/>
      <c r="AY21" s="652"/>
      <c r="AZ21" s="653"/>
      <c r="BA21" s="653"/>
      <c r="BB21" s="653"/>
      <c r="BC21" s="653"/>
      <c r="BD21" s="654"/>
    </row>
    <row r="22" spans="1:56" ht="39.950000000000003" customHeight="1" x14ac:dyDescent="0.2">
      <c r="A22" s="168"/>
      <c r="B22" s="181">
        <f t="shared" si="2"/>
        <v>10</v>
      </c>
      <c r="C22" s="672"/>
      <c r="D22" s="673"/>
      <c r="E22" s="674"/>
      <c r="F22" s="675"/>
      <c r="G22" s="676"/>
      <c r="H22" s="677"/>
      <c r="I22" s="677"/>
      <c r="J22" s="677"/>
      <c r="K22" s="678"/>
      <c r="L22" s="679"/>
      <c r="M22" s="680"/>
      <c r="N22" s="680"/>
      <c r="O22" s="681"/>
      <c r="P22" s="182"/>
      <c r="Q22" s="183"/>
      <c r="R22" s="183"/>
      <c r="S22" s="183"/>
      <c r="T22" s="183"/>
      <c r="U22" s="183"/>
      <c r="V22" s="184"/>
      <c r="W22" s="182"/>
      <c r="X22" s="183"/>
      <c r="Y22" s="183"/>
      <c r="Z22" s="183"/>
      <c r="AA22" s="183"/>
      <c r="AB22" s="183"/>
      <c r="AC22" s="184"/>
      <c r="AD22" s="182"/>
      <c r="AE22" s="183"/>
      <c r="AF22" s="183"/>
      <c r="AG22" s="183"/>
      <c r="AH22" s="183"/>
      <c r="AI22" s="183"/>
      <c r="AJ22" s="184"/>
      <c r="AK22" s="182"/>
      <c r="AL22" s="183"/>
      <c r="AM22" s="183"/>
      <c r="AN22" s="183"/>
      <c r="AO22" s="183"/>
      <c r="AP22" s="183"/>
      <c r="AQ22" s="184"/>
      <c r="AR22" s="182"/>
      <c r="AS22" s="183"/>
      <c r="AT22" s="184"/>
      <c r="AU22" s="682">
        <f t="shared" si="3"/>
        <v>0</v>
      </c>
      <c r="AV22" s="683"/>
      <c r="AW22" s="684">
        <f t="shared" si="1"/>
        <v>0</v>
      </c>
      <c r="AX22" s="685"/>
      <c r="AY22" s="652"/>
      <c r="AZ22" s="653"/>
      <c r="BA22" s="653"/>
      <c r="BB22" s="653"/>
      <c r="BC22" s="653"/>
      <c r="BD22" s="654"/>
    </row>
    <row r="23" spans="1:56" ht="39.950000000000003" customHeight="1" x14ac:dyDescent="0.2">
      <c r="A23" s="168"/>
      <c r="B23" s="181">
        <f t="shared" si="2"/>
        <v>11</v>
      </c>
      <c r="C23" s="672"/>
      <c r="D23" s="673"/>
      <c r="E23" s="674"/>
      <c r="F23" s="675"/>
      <c r="G23" s="676"/>
      <c r="H23" s="677"/>
      <c r="I23" s="677"/>
      <c r="J23" s="677"/>
      <c r="K23" s="678"/>
      <c r="L23" s="679"/>
      <c r="M23" s="680"/>
      <c r="N23" s="680"/>
      <c r="O23" s="681"/>
      <c r="P23" s="182"/>
      <c r="Q23" s="183"/>
      <c r="R23" s="183"/>
      <c r="S23" s="183"/>
      <c r="T23" s="183"/>
      <c r="U23" s="183"/>
      <c r="V23" s="184"/>
      <c r="W23" s="182"/>
      <c r="X23" s="183"/>
      <c r="Y23" s="183"/>
      <c r="Z23" s="183"/>
      <c r="AA23" s="183"/>
      <c r="AB23" s="183"/>
      <c r="AC23" s="184"/>
      <c r="AD23" s="182"/>
      <c r="AE23" s="183"/>
      <c r="AF23" s="183"/>
      <c r="AG23" s="183"/>
      <c r="AH23" s="183"/>
      <c r="AI23" s="183"/>
      <c r="AJ23" s="184"/>
      <c r="AK23" s="182"/>
      <c r="AL23" s="183"/>
      <c r="AM23" s="183"/>
      <c r="AN23" s="183"/>
      <c r="AO23" s="183"/>
      <c r="AP23" s="183"/>
      <c r="AQ23" s="184"/>
      <c r="AR23" s="182"/>
      <c r="AS23" s="183"/>
      <c r="AT23" s="184"/>
      <c r="AU23" s="682">
        <f t="shared" si="3"/>
        <v>0</v>
      </c>
      <c r="AV23" s="683"/>
      <c r="AW23" s="684">
        <f t="shared" si="1"/>
        <v>0</v>
      </c>
      <c r="AX23" s="685"/>
      <c r="AY23" s="652"/>
      <c r="AZ23" s="653"/>
      <c r="BA23" s="653"/>
      <c r="BB23" s="653"/>
      <c r="BC23" s="653"/>
      <c r="BD23" s="654"/>
    </row>
    <row r="24" spans="1:56" ht="39.950000000000003" customHeight="1" x14ac:dyDescent="0.2">
      <c r="A24" s="168"/>
      <c r="B24" s="181">
        <f t="shared" si="2"/>
        <v>12</v>
      </c>
      <c r="C24" s="672"/>
      <c r="D24" s="673"/>
      <c r="E24" s="674"/>
      <c r="F24" s="675"/>
      <c r="G24" s="676"/>
      <c r="H24" s="677"/>
      <c r="I24" s="677"/>
      <c r="J24" s="677"/>
      <c r="K24" s="678"/>
      <c r="L24" s="679"/>
      <c r="M24" s="680"/>
      <c r="N24" s="680"/>
      <c r="O24" s="681"/>
      <c r="P24" s="182"/>
      <c r="Q24" s="183"/>
      <c r="R24" s="183"/>
      <c r="S24" s="183"/>
      <c r="T24" s="183"/>
      <c r="U24" s="183"/>
      <c r="V24" s="184"/>
      <c r="W24" s="182"/>
      <c r="X24" s="183"/>
      <c r="Y24" s="183"/>
      <c r="Z24" s="183"/>
      <c r="AA24" s="183"/>
      <c r="AB24" s="183"/>
      <c r="AC24" s="184"/>
      <c r="AD24" s="182"/>
      <c r="AE24" s="183"/>
      <c r="AF24" s="183"/>
      <c r="AG24" s="183"/>
      <c r="AH24" s="183"/>
      <c r="AI24" s="183"/>
      <c r="AJ24" s="184"/>
      <c r="AK24" s="182"/>
      <c r="AL24" s="183"/>
      <c r="AM24" s="183"/>
      <c r="AN24" s="183"/>
      <c r="AO24" s="183"/>
      <c r="AP24" s="183"/>
      <c r="AQ24" s="184"/>
      <c r="AR24" s="182"/>
      <c r="AS24" s="183"/>
      <c r="AT24" s="184"/>
      <c r="AU24" s="682">
        <f t="shared" si="3"/>
        <v>0</v>
      </c>
      <c r="AV24" s="683"/>
      <c r="AW24" s="684">
        <f t="shared" si="1"/>
        <v>0</v>
      </c>
      <c r="AX24" s="685"/>
      <c r="AY24" s="652"/>
      <c r="AZ24" s="653"/>
      <c r="BA24" s="653"/>
      <c r="BB24" s="653"/>
      <c r="BC24" s="653"/>
      <c r="BD24" s="654"/>
    </row>
    <row r="25" spans="1:56" ht="39.950000000000003" customHeight="1" x14ac:dyDescent="0.2">
      <c r="A25" s="168"/>
      <c r="B25" s="181">
        <f t="shared" si="2"/>
        <v>13</v>
      </c>
      <c r="C25" s="672"/>
      <c r="D25" s="673"/>
      <c r="E25" s="674"/>
      <c r="F25" s="675"/>
      <c r="G25" s="676"/>
      <c r="H25" s="677"/>
      <c r="I25" s="677"/>
      <c r="J25" s="677"/>
      <c r="K25" s="678"/>
      <c r="L25" s="679"/>
      <c r="M25" s="680"/>
      <c r="N25" s="680"/>
      <c r="O25" s="681"/>
      <c r="P25" s="182"/>
      <c r="Q25" s="183"/>
      <c r="R25" s="183"/>
      <c r="S25" s="183"/>
      <c r="T25" s="183"/>
      <c r="U25" s="183"/>
      <c r="V25" s="184"/>
      <c r="W25" s="182"/>
      <c r="X25" s="183"/>
      <c r="Y25" s="183"/>
      <c r="Z25" s="183"/>
      <c r="AA25" s="183"/>
      <c r="AB25" s="183"/>
      <c r="AC25" s="184"/>
      <c r="AD25" s="182"/>
      <c r="AE25" s="183"/>
      <c r="AF25" s="183"/>
      <c r="AG25" s="183"/>
      <c r="AH25" s="183"/>
      <c r="AI25" s="183"/>
      <c r="AJ25" s="184"/>
      <c r="AK25" s="182"/>
      <c r="AL25" s="183"/>
      <c r="AM25" s="183"/>
      <c r="AN25" s="183"/>
      <c r="AO25" s="183"/>
      <c r="AP25" s="183"/>
      <c r="AQ25" s="184"/>
      <c r="AR25" s="182"/>
      <c r="AS25" s="183"/>
      <c r="AT25" s="184"/>
      <c r="AU25" s="682">
        <f t="shared" si="3"/>
        <v>0</v>
      </c>
      <c r="AV25" s="683"/>
      <c r="AW25" s="684">
        <f t="shared" si="1"/>
        <v>0</v>
      </c>
      <c r="AX25" s="685"/>
      <c r="AY25" s="652"/>
      <c r="AZ25" s="653"/>
      <c r="BA25" s="653"/>
      <c r="BB25" s="653"/>
      <c r="BC25" s="653"/>
      <c r="BD25" s="654"/>
    </row>
    <row r="26" spans="1:56" ht="39.950000000000003" customHeight="1" x14ac:dyDescent="0.2">
      <c r="A26" s="168"/>
      <c r="B26" s="181">
        <f t="shared" si="2"/>
        <v>14</v>
      </c>
      <c r="C26" s="672"/>
      <c r="D26" s="673"/>
      <c r="E26" s="674"/>
      <c r="F26" s="675"/>
      <c r="G26" s="676"/>
      <c r="H26" s="677"/>
      <c r="I26" s="677"/>
      <c r="J26" s="677"/>
      <c r="K26" s="678"/>
      <c r="L26" s="679"/>
      <c r="M26" s="680"/>
      <c r="N26" s="680"/>
      <c r="O26" s="681"/>
      <c r="P26" s="182"/>
      <c r="Q26" s="183"/>
      <c r="R26" s="183"/>
      <c r="S26" s="183"/>
      <c r="T26" s="183"/>
      <c r="U26" s="183"/>
      <c r="V26" s="184"/>
      <c r="W26" s="182"/>
      <c r="X26" s="183"/>
      <c r="Y26" s="183"/>
      <c r="Z26" s="183"/>
      <c r="AA26" s="183"/>
      <c r="AB26" s="183"/>
      <c r="AC26" s="184"/>
      <c r="AD26" s="182"/>
      <c r="AE26" s="183"/>
      <c r="AF26" s="183"/>
      <c r="AG26" s="183"/>
      <c r="AH26" s="183"/>
      <c r="AI26" s="183"/>
      <c r="AJ26" s="184"/>
      <c r="AK26" s="182"/>
      <c r="AL26" s="183"/>
      <c r="AM26" s="183"/>
      <c r="AN26" s="183"/>
      <c r="AO26" s="183"/>
      <c r="AP26" s="183"/>
      <c r="AQ26" s="184"/>
      <c r="AR26" s="182"/>
      <c r="AS26" s="183"/>
      <c r="AT26" s="184"/>
      <c r="AU26" s="682">
        <f t="shared" si="3"/>
        <v>0</v>
      </c>
      <c r="AV26" s="683"/>
      <c r="AW26" s="684">
        <f t="shared" si="1"/>
        <v>0</v>
      </c>
      <c r="AX26" s="685"/>
      <c r="AY26" s="652"/>
      <c r="AZ26" s="653"/>
      <c r="BA26" s="653"/>
      <c r="BB26" s="653"/>
      <c r="BC26" s="653"/>
      <c r="BD26" s="654"/>
    </row>
    <row r="27" spans="1:56" ht="39.950000000000003" customHeight="1" x14ac:dyDescent="0.2">
      <c r="A27" s="168"/>
      <c r="B27" s="181">
        <f t="shared" si="2"/>
        <v>15</v>
      </c>
      <c r="C27" s="672"/>
      <c r="D27" s="673"/>
      <c r="E27" s="674"/>
      <c r="F27" s="675"/>
      <c r="G27" s="676"/>
      <c r="H27" s="677"/>
      <c r="I27" s="677"/>
      <c r="J27" s="677"/>
      <c r="K27" s="678"/>
      <c r="L27" s="679"/>
      <c r="M27" s="680"/>
      <c r="N27" s="680"/>
      <c r="O27" s="681"/>
      <c r="P27" s="182"/>
      <c r="Q27" s="183"/>
      <c r="R27" s="183"/>
      <c r="S27" s="183"/>
      <c r="T27" s="183"/>
      <c r="U27" s="183"/>
      <c r="V27" s="184"/>
      <c r="W27" s="182"/>
      <c r="X27" s="183"/>
      <c r="Y27" s="183"/>
      <c r="Z27" s="183"/>
      <c r="AA27" s="183"/>
      <c r="AB27" s="183"/>
      <c r="AC27" s="184"/>
      <c r="AD27" s="182"/>
      <c r="AE27" s="183"/>
      <c r="AF27" s="183"/>
      <c r="AG27" s="183"/>
      <c r="AH27" s="183"/>
      <c r="AI27" s="183"/>
      <c r="AJ27" s="184"/>
      <c r="AK27" s="182"/>
      <c r="AL27" s="183"/>
      <c r="AM27" s="183"/>
      <c r="AN27" s="183"/>
      <c r="AO27" s="183"/>
      <c r="AP27" s="183"/>
      <c r="AQ27" s="184"/>
      <c r="AR27" s="182"/>
      <c r="AS27" s="183"/>
      <c r="AT27" s="184"/>
      <c r="AU27" s="682">
        <f t="shared" si="3"/>
        <v>0</v>
      </c>
      <c r="AV27" s="683"/>
      <c r="AW27" s="684">
        <f t="shared" si="1"/>
        <v>0</v>
      </c>
      <c r="AX27" s="685"/>
      <c r="AY27" s="652"/>
      <c r="AZ27" s="653"/>
      <c r="BA27" s="653"/>
      <c r="BB27" s="653"/>
      <c r="BC27" s="653"/>
      <c r="BD27" s="654"/>
    </row>
    <row r="28" spans="1:56" ht="39.950000000000003" customHeight="1" x14ac:dyDescent="0.2">
      <c r="A28" s="168"/>
      <c r="B28" s="181">
        <f t="shared" si="2"/>
        <v>16</v>
      </c>
      <c r="C28" s="672"/>
      <c r="D28" s="673"/>
      <c r="E28" s="674"/>
      <c r="F28" s="675"/>
      <c r="G28" s="676"/>
      <c r="H28" s="677"/>
      <c r="I28" s="677"/>
      <c r="J28" s="677"/>
      <c r="K28" s="678"/>
      <c r="L28" s="679"/>
      <c r="M28" s="680"/>
      <c r="N28" s="680"/>
      <c r="O28" s="681"/>
      <c r="P28" s="182"/>
      <c r="Q28" s="183"/>
      <c r="R28" s="183"/>
      <c r="S28" s="183"/>
      <c r="T28" s="183"/>
      <c r="U28" s="183"/>
      <c r="V28" s="184"/>
      <c r="W28" s="182"/>
      <c r="X28" s="183"/>
      <c r="Y28" s="183"/>
      <c r="Z28" s="183"/>
      <c r="AA28" s="183"/>
      <c r="AB28" s="183"/>
      <c r="AC28" s="184"/>
      <c r="AD28" s="182"/>
      <c r="AE28" s="183"/>
      <c r="AF28" s="183"/>
      <c r="AG28" s="183"/>
      <c r="AH28" s="183"/>
      <c r="AI28" s="183"/>
      <c r="AJ28" s="184"/>
      <c r="AK28" s="182"/>
      <c r="AL28" s="183"/>
      <c r="AM28" s="183"/>
      <c r="AN28" s="183"/>
      <c r="AO28" s="183"/>
      <c r="AP28" s="183"/>
      <c r="AQ28" s="184"/>
      <c r="AR28" s="182"/>
      <c r="AS28" s="183"/>
      <c r="AT28" s="184"/>
      <c r="AU28" s="682">
        <f t="shared" si="3"/>
        <v>0</v>
      </c>
      <c r="AV28" s="683"/>
      <c r="AW28" s="684">
        <f t="shared" si="1"/>
        <v>0</v>
      </c>
      <c r="AX28" s="685"/>
      <c r="AY28" s="652"/>
      <c r="AZ28" s="653"/>
      <c r="BA28" s="653"/>
      <c r="BB28" s="653"/>
      <c r="BC28" s="653"/>
      <c r="BD28" s="654"/>
    </row>
    <row r="29" spans="1:56" ht="39.950000000000003" customHeight="1" x14ac:dyDescent="0.2">
      <c r="A29" s="168"/>
      <c r="B29" s="181">
        <f t="shared" si="2"/>
        <v>17</v>
      </c>
      <c r="C29" s="672"/>
      <c r="D29" s="673"/>
      <c r="E29" s="674"/>
      <c r="F29" s="675"/>
      <c r="G29" s="676"/>
      <c r="H29" s="677"/>
      <c r="I29" s="677"/>
      <c r="J29" s="677"/>
      <c r="K29" s="678"/>
      <c r="L29" s="679"/>
      <c r="M29" s="680"/>
      <c r="N29" s="680"/>
      <c r="O29" s="681"/>
      <c r="P29" s="182"/>
      <c r="Q29" s="183"/>
      <c r="R29" s="183"/>
      <c r="S29" s="183"/>
      <c r="T29" s="183"/>
      <c r="U29" s="183"/>
      <c r="V29" s="184"/>
      <c r="W29" s="182"/>
      <c r="X29" s="183"/>
      <c r="Y29" s="183"/>
      <c r="Z29" s="183"/>
      <c r="AA29" s="183"/>
      <c r="AB29" s="183"/>
      <c r="AC29" s="184"/>
      <c r="AD29" s="182"/>
      <c r="AE29" s="183"/>
      <c r="AF29" s="183"/>
      <c r="AG29" s="183"/>
      <c r="AH29" s="183"/>
      <c r="AI29" s="183"/>
      <c r="AJ29" s="184"/>
      <c r="AK29" s="182"/>
      <c r="AL29" s="183"/>
      <c r="AM29" s="183"/>
      <c r="AN29" s="183"/>
      <c r="AO29" s="183"/>
      <c r="AP29" s="183"/>
      <c r="AQ29" s="184"/>
      <c r="AR29" s="182"/>
      <c r="AS29" s="183"/>
      <c r="AT29" s="184"/>
      <c r="AU29" s="682">
        <f t="shared" si="3"/>
        <v>0</v>
      </c>
      <c r="AV29" s="683"/>
      <c r="AW29" s="684">
        <f t="shared" si="1"/>
        <v>0</v>
      </c>
      <c r="AX29" s="685"/>
      <c r="AY29" s="652"/>
      <c r="AZ29" s="653"/>
      <c r="BA29" s="653"/>
      <c r="BB29" s="653"/>
      <c r="BC29" s="653"/>
      <c r="BD29" s="654"/>
    </row>
    <row r="30" spans="1:56" ht="39.950000000000003" customHeight="1" thickBot="1" x14ac:dyDescent="0.25">
      <c r="A30" s="168"/>
      <c r="B30" s="188">
        <f t="shared" si="2"/>
        <v>18</v>
      </c>
      <c r="C30" s="655"/>
      <c r="D30" s="656"/>
      <c r="E30" s="657"/>
      <c r="F30" s="658"/>
      <c r="G30" s="659"/>
      <c r="H30" s="660"/>
      <c r="I30" s="660"/>
      <c r="J30" s="660"/>
      <c r="K30" s="661"/>
      <c r="L30" s="662"/>
      <c r="M30" s="663"/>
      <c r="N30" s="663"/>
      <c r="O30" s="664"/>
      <c r="P30" s="189"/>
      <c r="Q30" s="190"/>
      <c r="R30" s="190"/>
      <c r="S30" s="190"/>
      <c r="T30" s="190"/>
      <c r="U30" s="190"/>
      <c r="V30" s="191"/>
      <c r="W30" s="189"/>
      <c r="X30" s="190"/>
      <c r="Y30" s="190"/>
      <c r="Z30" s="190"/>
      <c r="AA30" s="190"/>
      <c r="AB30" s="190"/>
      <c r="AC30" s="191"/>
      <c r="AD30" s="189"/>
      <c r="AE30" s="190"/>
      <c r="AF30" s="190"/>
      <c r="AG30" s="190"/>
      <c r="AH30" s="190"/>
      <c r="AI30" s="190"/>
      <c r="AJ30" s="191"/>
      <c r="AK30" s="189"/>
      <c r="AL30" s="190"/>
      <c r="AM30" s="190"/>
      <c r="AN30" s="190"/>
      <c r="AO30" s="190"/>
      <c r="AP30" s="190"/>
      <c r="AQ30" s="191"/>
      <c r="AR30" s="189"/>
      <c r="AS30" s="190"/>
      <c r="AT30" s="191"/>
      <c r="AU30" s="665">
        <f t="shared" si="3"/>
        <v>0</v>
      </c>
      <c r="AV30" s="666"/>
      <c r="AW30" s="667">
        <f t="shared" si="1"/>
        <v>0</v>
      </c>
      <c r="AX30" s="668"/>
      <c r="AY30" s="669"/>
      <c r="AZ30" s="670"/>
      <c r="BA30" s="670"/>
      <c r="BB30" s="670"/>
      <c r="BC30" s="670"/>
      <c r="BD30" s="671"/>
    </row>
    <row r="31" spans="1:56" ht="20.25" customHeight="1" x14ac:dyDescent="0.2">
      <c r="A31" s="168"/>
      <c r="B31" s="168"/>
      <c r="C31" s="269"/>
      <c r="D31" s="270"/>
      <c r="E31" s="271"/>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9"/>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row>
    <row r="32" spans="1:56" ht="20.25" customHeight="1" x14ac:dyDescent="0.2">
      <c r="A32" s="168"/>
      <c r="B32" s="168"/>
      <c r="C32" s="160" t="s">
        <v>92</v>
      </c>
      <c r="D32" s="270"/>
      <c r="E32" s="271"/>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9"/>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row>
    <row r="33" spans="1:56" ht="20.25" customHeight="1" x14ac:dyDescent="0.2">
      <c r="A33" s="168"/>
      <c r="B33" s="168"/>
      <c r="C33" s="160" t="s">
        <v>93</v>
      </c>
      <c r="D33" s="270"/>
      <c r="E33" s="271"/>
      <c r="F33" s="168"/>
      <c r="G33" s="168"/>
      <c r="H33" s="168"/>
      <c r="I33" s="168"/>
      <c r="J33" s="168"/>
      <c r="K33" s="168"/>
      <c r="L33" s="168"/>
      <c r="M33" s="168"/>
      <c r="N33" s="168"/>
      <c r="O33" s="168"/>
      <c r="P33" s="168"/>
      <c r="Q33" s="160" t="s">
        <v>94</v>
      </c>
      <c r="R33" s="160"/>
      <c r="S33" s="160"/>
      <c r="T33" s="160"/>
      <c r="U33" s="160"/>
      <c r="V33" s="160"/>
      <c r="W33" s="160"/>
      <c r="X33" s="160"/>
      <c r="Y33" s="160"/>
      <c r="Z33" s="160"/>
      <c r="AA33" s="166"/>
      <c r="AB33" s="160"/>
      <c r="AC33" s="160"/>
      <c r="AD33" s="160"/>
      <c r="AE33" s="160"/>
      <c r="AF33" s="160"/>
      <c r="AG33" s="160"/>
      <c r="AH33" s="160"/>
      <c r="AI33" s="160" t="s">
        <v>95</v>
      </c>
      <c r="AJ33" s="160"/>
      <c r="AK33" s="160"/>
      <c r="AL33" s="160"/>
      <c r="AM33" s="160"/>
      <c r="AN33" s="160"/>
      <c r="AO33" s="193"/>
      <c r="AP33" s="193"/>
      <c r="AQ33" s="193"/>
      <c r="AR33" s="193"/>
      <c r="AS33" s="194"/>
      <c r="AT33" s="193"/>
      <c r="AU33" s="193"/>
      <c r="AV33" s="193"/>
      <c r="AW33" s="193"/>
      <c r="AX33" s="168"/>
      <c r="AY33" s="168"/>
      <c r="AZ33" s="168"/>
      <c r="BA33" s="168"/>
      <c r="BB33" s="168"/>
      <c r="BC33" s="168"/>
      <c r="BD33" s="168"/>
    </row>
    <row r="34" spans="1:56" ht="20.25" customHeight="1" x14ac:dyDescent="0.2">
      <c r="A34" s="168"/>
      <c r="B34" s="168"/>
      <c r="C34" s="160" t="s">
        <v>96</v>
      </c>
      <c r="D34" s="270"/>
      <c r="E34" s="271"/>
      <c r="F34" s="168"/>
      <c r="G34" s="168"/>
      <c r="H34" s="168"/>
      <c r="I34" s="168"/>
      <c r="J34" s="168"/>
      <c r="K34" s="168"/>
      <c r="L34" s="748" t="s">
        <v>97</v>
      </c>
      <c r="M34" s="748"/>
      <c r="N34" s="168"/>
      <c r="O34" s="168"/>
      <c r="P34" s="168"/>
      <c r="Q34" s="160"/>
      <c r="R34" s="638" t="s">
        <v>98</v>
      </c>
      <c r="S34" s="638"/>
      <c r="T34" s="638" t="s">
        <v>99</v>
      </c>
      <c r="U34" s="638"/>
      <c r="V34" s="638"/>
      <c r="W34" s="638"/>
      <c r="X34" s="160"/>
      <c r="Y34" s="650" t="s">
        <v>100</v>
      </c>
      <c r="Z34" s="650"/>
      <c r="AA34" s="650"/>
      <c r="AB34" s="650"/>
      <c r="AC34" s="160"/>
      <c r="AD34" s="160"/>
      <c r="AE34" s="195" t="s">
        <v>101</v>
      </c>
      <c r="AF34" s="195"/>
      <c r="AG34" s="160"/>
      <c r="AH34" s="160"/>
      <c r="AI34" s="627" t="s">
        <v>102</v>
      </c>
      <c r="AJ34" s="629"/>
      <c r="AK34" s="627" t="s">
        <v>103</v>
      </c>
      <c r="AL34" s="628"/>
      <c r="AM34" s="628"/>
      <c r="AN34" s="629"/>
      <c r="AO34" s="193"/>
      <c r="AP34" s="193"/>
      <c r="AQ34" s="193"/>
      <c r="AR34" s="193"/>
      <c r="AS34" s="605"/>
      <c r="AT34" s="605"/>
      <c r="AU34" s="193"/>
      <c r="AV34" s="193"/>
      <c r="AW34" s="193"/>
      <c r="AX34" s="168"/>
      <c r="AY34" s="168"/>
      <c r="AZ34" s="168"/>
      <c r="BA34" s="168"/>
      <c r="BB34" s="168"/>
      <c r="BC34" s="168"/>
      <c r="BD34" s="168"/>
    </row>
    <row r="35" spans="1:56" ht="20.25" customHeight="1" x14ac:dyDescent="0.2">
      <c r="A35" s="168"/>
      <c r="B35" s="168"/>
      <c r="C35" s="643"/>
      <c r="D35" s="643"/>
      <c r="E35" s="643"/>
      <c r="F35" s="647">
        <f>IF(AB2=1,10,IF(AB2=2,11,IF(AB2=3,12,AB2-3)))</f>
        <v>1</v>
      </c>
      <c r="G35" s="647"/>
      <c r="H35" s="647">
        <f>IF(AB2=1,11,IF(AB2=2,12,AB2-2))</f>
        <v>2</v>
      </c>
      <c r="I35" s="647"/>
      <c r="J35" s="647">
        <f>IF(AB2=1,12,AB2-1)</f>
        <v>3</v>
      </c>
      <c r="K35" s="647"/>
      <c r="L35" s="648" t="s">
        <v>104</v>
      </c>
      <c r="M35" s="648"/>
      <c r="N35" s="168"/>
      <c r="O35" s="168"/>
      <c r="P35" s="168"/>
      <c r="Q35" s="160"/>
      <c r="R35" s="606"/>
      <c r="S35" s="606"/>
      <c r="T35" s="606" t="s">
        <v>105</v>
      </c>
      <c r="U35" s="606"/>
      <c r="V35" s="606" t="s">
        <v>106</v>
      </c>
      <c r="W35" s="606"/>
      <c r="X35" s="160"/>
      <c r="Y35" s="606" t="s">
        <v>105</v>
      </c>
      <c r="Z35" s="606"/>
      <c r="AA35" s="606" t="s">
        <v>106</v>
      </c>
      <c r="AB35" s="606"/>
      <c r="AC35" s="160"/>
      <c r="AD35" s="160"/>
      <c r="AE35" s="195" t="s">
        <v>107</v>
      </c>
      <c r="AF35" s="195"/>
      <c r="AG35" s="160"/>
      <c r="AH35" s="160"/>
      <c r="AI35" s="627" t="s">
        <v>108</v>
      </c>
      <c r="AJ35" s="629"/>
      <c r="AK35" s="627" t="s">
        <v>109</v>
      </c>
      <c r="AL35" s="628"/>
      <c r="AM35" s="628"/>
      <c r="AN35" s="629"/>
      <c r="AO35" s="196"/>
      <c r="AP35" s="196"/>
      <c r="AQ35" s="193"/>
      <c r="AR35" s="197"/>
      <c r="AS35" s="651"/>
      <c r="AT35" s="651"/>
      <c r="AU35" s="193"/>
      <c r="AV35" s="193"/>
      <c r="AW35" s="193"/>
      <c r="AX35" s="168"/>
      <c r="AY35" s="168"/>
      <c r="AZ35" s="168"/>
      <c r="BA35" s="168"/>
      <c r="BB35" s="168"/>
      <c r="BC35" s="168"/>
      <c r="BD35" s="168"/>
    </row>
    <row r="36" spans="1:56" ht="20.25" customHeight="1" x14ac:dyDescent="0.2">
      <c r="A36" s="168"/>
      <c r="B36" s="168"/>
      <c r="C36" s="643" t="s">
        <v>110</v>
      </c>
      <c r="D36" s="643"/>
      <c r="E36" s="643"/>
      <c r="F36" s="646">
        <v>30</v>
      </c>
      <c r="G36" s="646"/>
      <c r="H36" s="646">
        <v>31</v>
      </c>
      <c r="I36" s="646"/>
      <c r="J36" s="646">
        <v>31</v>
      </c>
      <c r="K36" s="646"/>
      <c r="L36" s="644">
        <f>SUM(F36:K36)</f>
        <v>92</v>
      </c>
      <c r="M36" s="644"/>
      <c r="N36" s="168"/>
      <c r="O36" s="168"/>
      <c r="P36" s="168"/>
      <c r="Q36" s="160"/>
      <c r="R36" s="627" t="s">
        <v>108</v>
      </c>
      <c r="S36" s="629"/>
      <c r="T36" s="630">
        <f>SUMIFS($AU$13:$AV$30,$C$13:$D$30,"訪問介護員",$E$13:$F$30,"A")+SUMIFS($AU$13:$AV$30,$C$13:$D$30,"サービス提供責任者",$E$13:$F$30,"A")</f>
        <v>320</v>
      </c>
      <c r="U36" s="631"/>
      <c r="V36" s="633">
        <f>SUMIFS($AW$13:$AX$30,$C$13:$D$30,"訪問介護員",$E$13:$F$30,"A")+SUMIFS($AW$13:$AX$30,$C$13:$D$30,"サービス提供責任者",$E$13:$F$30,"A")</f>
        <v>80</v>
      </c>
      <c r="W36" s="634"/>
      <c r="X36" s="198"/>
      <c r="Y36" s="639">
        <v>0</v>
      </c>
      <c r="Z36" s="640"/>
      <c r="AA36" s="639">
        <v>0</v>
      </c>
      <c r="AB36" s="640"/>
      <c r="AC36" s="198"/>
      <c r="AD36" s="198"/>
      <c r="AE36" s="639">
        <v>2</v>
      </c>
      <c r="AF36" s="640"/>
      <c r="AG36" s="160"/>
      <c r="AH36" s="160"/>
      <c r="AI36" s="627" t="s">
        <v>111</v>
      </c>
      <c r="AJ36" s="629"/>
      <c r="AK36" s="627" t="s">
        <v>112</v>
      </c>
      <c r="AL36" s="628"/>
      <c r="AM36" s="628"/>
      <c r="AN36" s="629"/>
      <c r="AO36" s="197"/>
      <c r="AP36" s="193"/>
      <c r="AQ36" s="645"/>
      <c r="AR36" s="645"/>
      <c r="AS36" s="645"/>
      <c r="AT36" s="645"/>
      <c r="AU36" s="193"/>
      <c r="AV36" s="193"/>
      <c r="AW36" s="193"/>
      <c r="AX36" s="168"/>
      <c r="AY36" s="168"/>
      <c r="AZ36" s="168"/>
      <c r="BA36" s="168"/>
      <c r="BB36" s="168"/>
      <c r="BC36" s="168"/>
      <c r="BD36" s="168"/>
    </row>
    <row r="37" spans="1:56" ht="20.25" customHeight="1" x14ac:dyDescent="0.2">
      <c r="A37" s="168"/>
      <c r="B37" s="168"/>
      <c r="C37" s="643" t="s">
        <v>113</v>
      </c>
      <c r="D37" s="643"/>
      <c r="E37" s="643"/>
      <c r="F37" s="646">
        <v>15</v>
      </c>
      <c r="G37" s="646"/>
      <c r="H37" s="646">
        <v>16</v>
      </c>
      <c r="I37" s="646"/>
      <c r="J37" s="646">
        <v>15</v>
      </c>
      <c r="K37" s="646"/>
      <c r="L37" s="644">
        <f>SUM(F37:K37)</f>
        <v>46</v>
      </c>
      <c r="M37" s="644"/>
      <c r="N37" s="168"/>
      <c r="O37" s="168"/>
      <c r="P37" s="168"/>
      <c r="Q37" s="160"/>
      <c r="R37" s="627" t="s">
        <v>111</v>
      </c>
      <c r="S37" s="629"/>
      <c r="T37" s="630">
        <f>SUMIFS($AU$13:$AV$30,$C$13:$D$30,"訪問介護員",$E$13:$F$30,"B")+SUMIFS($AU$13:$AV$30,$C$13:$D$30,"サービス提供責任者",$E$13:$F$30,"B")</f>
        <v>0</v>
      </c>
      <c r="U37" s="631"/>
      <c r="V37" s="633">
        <f>SUMIFS($AW$13:$AX$30,$C$13:$D$30,"訪問介護員",$E$13:$F$30,"B")+SUMIFS($AW$13:$AX$30,$C$13:$D$30,"サービス提供責任者",$E$13:$F$30,"B")</f>
        <v>0</v>
      </c>
      <c r="W37" s="634"/>
      <c r="X37" s="198"/>
      <c r="Y37" s="639">
        <v>0</v>
      </c>
      <c r="Z37" s="640"/>
      <c r="AA37" s="639">
        <v>0</v>
      </c>
      <c r="AB37" s="640"/>
      <c r="AC37" s="198"/>
      <c r="AD37" s="198"/>
      <c r="AE37" s="639">
        <v>0</v>
      </c>
      <c r="AF37" s="640"/>
      <c r="AG37" s="160"/>
      <c r="AH37" s="160"/>
      <c r="AI37" s="627" t="s">
        <v>114</v>
      </c>
      <c r="AJ37" s="629"/>
      <c r="AK37" s="627" t="s">
        <v>115</v>
      </c>
      <c r="AL37" s="628"/>
      <c r="AM37" s="628"/>
      <c r="AN37" s="629"/>
      <c r="AO37" s="197"/>
      <c r="AP37" s="193"/>
      <c r="AQ37" s="604"/>
      <c r="AR37" s="604"/>
      <c r="AS37" s="604"/>
      <c r="AT37" s="604"/>
      <c r="AU37" s="193"/>
      <c r="AV37" s="193"/>
      <c r="AW37" s="193"/>
      <c r="AX37" s="168"/>
      <c r="AY37" s="168"/>
      <c r="AZ37" s="168"/>
      <c r="BA37" s="168"/>
      <c r="BB37" s="168"/>
      <c r="BC37" s="168"/>
      <c r="BD37" s="168"/>
    </row>
    <row r="38" spans="1:56" ht="20.25" customHeight="1" x14ac:dyDescent="0.2">
      <c r="A38" s="168"/>
      <c r="B38" s="168"/>
      <c r="C38" s="746" t="s">
        <v>104</v>
      </c>
      <c r="D38" s="746"/>
      <c r="E38" s="746"/>
      <c r="F38" s="747">
        <f>SUM(F36:G37)</f>
        <v>45</v>
      </c>
      <c r="G38" s="747"/>
      <c r="H38" s="747">
        <f>SUM(H36:I37)</f>
        <v>47</v>
      </c>
      <c r="I38" s="747"/>
      <c r="J38" s="747">
        <f>SUM(J36:K37)</f>
        <v>46</v>
      </c>
      <c r="K38" s="747"/>
      <c r="L38" s="747">
        <f>SUM(L36:M37)</f>
        <v>138</v>
      </c>
      <c r="M38" s="747"/>
      <c r="N38" s="168"/>
      <c r="O38" s="272"/>
      <c r="P38" s="168"/>
      <c r="Q38" s="160"/>
      <c r="R38" s="627" t="s">
        <v>114</v>
      </c>
      <c r="S38" s="629"/>
      <c r="T38" s="630">
        <f>SUMIFS($AU$13:$AV$30,$C$13:$D$30,"訪問介護員",$E$13:$F$30,"C")+SUMIFS($AU$13:$AV$30,$C$13:$D$30,"サービス提供責任者",$E$13:$F$30,"C")</f>
        <v>432</v>
      </c>
      <c r="U38" s="631"/>
      <c r="V38" s="633">
        <f>SUMIFS($AW$13:$AX$30,$C$13:$D$30,"訪問介護員",$E$13:$F$30,"C")+SUMIFS($AW$13:$AX$30,$C$13:$D$30,"サービス提供責任者",$E$13:$F$30,"C")</f>
        <v>108</v>
      </c>
      <c r="W38" s="634"/>
      <c r="X38" s="198"/>
      <c r="Y38" s="639">
        <v>432</v>
      </c>
      <c r="Z38" s="640"/>
      <c r="AA38" s="641">
        <v>108</v>
      </c>
      <c r="AB38" s="642"/>
      <c r="AC38" s="198"/>
      <c r="AD38" s="198"/>
      <c r="AE38" s="630" t="s">
        <v>116</v>
      </c>
      <c r="AF38" s="631"/>
      <c r="AG38" s="160"/>
      <c r="AH38" s="160"/>
      <c r="AI38" s="627" t="s">
        <v>117</v>
      </c>
      <c r="AJ38" s="629"/>
      <c r="AK38" s="627" t="s">
        <v>118</v>
      </c>
      <c r="AL38" s="628"/>
      <c r="AM38" s="628"/>
      <c r="AN38" s="629"/>
      <c r="AO38" s="199"/>
      <c r="AP38" s="193"/>
      <c r="AQ38" s="635"/>
      <c r="AR38" s="635"/>
      <c r="AS38" s="637"/>
      <c r="AT38" s="637"/>
      <c r="AU38" s="193"/>
      <c r="AV38" s="193"/>
      <c r="AW38" s="193"/>
      <c r="AX38" s="168"/>
      <c r="AY38" s="168"/>
      <c r="AZ38" s="168"/>
      <c r="BA38" s="168"/>
      <c r="BB38" s="168"/>
      <c r="BC38" s="168"/>
      <c r="BD38" s="168"/>
    </row>
    <row r="39" spans="1:56" ht="20.25" customHeight="1" x14ac:dyDescent="0.2">
      <c r="A39" s="168"/>
      <c r="B39" s="168"/>
      <c r="L39" s="195" t="s">
        <v>119</v>
      </c>
      <c r="N39" s="745"/>
      <c r="O39" s="745"/>
      <c r="P39" s="168"/>
      <c r="Q39" s="160"/>
      <c r="R39" s="627" t="s">
        <v>117</v>
      </c>
      <c r="S39" s="629"/>
      <c r="T39" s="630">
        <f>SUMIFS($AU$13:$AV$30,$C$13:$D$30,"訪問介護員",$E$13:$F$30,"D")+SUMIFS($AU$13:$AV$30,$C$13:$D$30,"サービス提供責任者",$E$13:$F$30,"D")</f>
        <v>0</v>
      </c>
      <c r="U39" s="631"/>
      <c r="V39" s="633">
        <f>SUMIFS($AW$13:$AX$30,$C$13:$D$30,"訪問介護員",$E$13:$F$30,"D")+SUMIFS($AW$13:$AX$30,$C$13:$D$30,"サービス提供責任者",$E$13:$F$30,"D")</f>
        <v>0</v>
      </c>
      <c r="W39" s="634"/>
      <c r="X39" s="198"/>
      <c r="Y39" s="639">
        <v>0</v>
      </c>
      <c r="Z39" s="640"/>
      <c r="AA39" s="641">
        <v>0</v>
      </c>
      <c r="AB39" s="642"/>
      <c r="AC39" s="198"/>
      <c r="AD39" s="198"/>
      <c r="AE39" s="630" t="s">
        <v>116</v>
      </c>
      <c r="AF39" s="631"/>
      <c r="AG39" s="160"/>
      <c r="AH39" s="160"/>
      <c r="AI39" s="160"/>
      <c r="AJ39" s="604"/>
      <c r="AK39" s="604"/>
      <c r="AL39" s="635"/>
      <c r="AM39" s="635"/>
      <c r="AN39" s="637"/>
      <c r="AO39" s="637"/>
      <c r="AP39" s="193"/>
      <c r="AQ39" s="635"/>
      <c r="AR39" s="635"/>
      <c r="AS39" s="637"/>
      <c r="AT39" s="637"/>
      <c r="AU39" s="193"/>
      <c r="AV39" s="193"/>
      <c r="AW39" s="193"/>
      <c r="AX39" s="168"/>
      <c r="AY39" s="168"/>
      <c r="AZ39" s="168"/>
      <c r="BA39" s="168"/>
      <c r="BB39" s="168"/>
      <c r="BC39" s="168"/>
      <c r="BD39" s="168"/>
    </row>
    <row r="40" spans="1:56" ht="20.25" customHeight="1" x14ac:dyDescent="0.2">
      <c r="A40" s="168"/>
      <c r="B40" s="168"/>
      <c r="C40" s="160"/>
      <c r="D40" s="160"/>
      <c r="E40" s="160"/>
      <c r="F40" s="160"/>
      <c r="G40" s="160"/>
      <c r="H40" s="160"/>
      <c r="I40" s="160"/>
      <c r="J40" s="160"/>
      <c r="K40" s="160"/>
      <c r="L40" s="744">
        <f>L38/3</f>
        <v>46</v>
      </c>
      <c r="M40" s="744"/>
      <c r="N40" s="168"/>
      <c r="O40" s="168"/>
      <c r="P40" s="168"/>
      <c r="Q40" s="160"/>
      <c r="R40" s="627" t="s">
        <v>104</v>
      </c>
      <c r="S40" s="629"/>
      <c r="T40" s="630">
        <f>SUM(T36:U39)</f>
        <v>752</v>
      </c>
      <c r="U40" s="631"/>
      <c r="V40" s="633">
        <f>SUM(V36:W39)</f>
        <v>188</v>
      </c>
      <c r="W40" s="634"/>
      <c r="X40" s="198"/>
      <c r="Y40" s="630">
        <f>SUM(Y36:Z39)</f>
        <v>432</v>
      </c>
      <c r="Z40" s="631"/>
      <c r="AA40" s="630">
        <f>SUM(AA36:AB39)</f>
        <v>108</v>
      </c>
      <c r="AB40" s="631"/>
      <c r="AC40" s="198"/>
      <c r="AD40" s="198"/>
      <c r="AE40" s="630">
        <f>SUM(AE36:AF37)</f>
        <v>2</v>
      </c>
      <c r="AF40" s="631"/>
      <c r="AG40" s="160"/>
      <c r="AH40" s="160"/>
      <c r="AI40" s="160"/>
      <c r="AJ40" s="604"/>
      <c r="AK40" s="604"/>
      <c r="AL40" s="635"/>
      <c r="AM40" s="635"/>
      <c r="AN40" s="636"/>
      <c r="AO40" s="636"/>
      <c r="AP40" s="193"/>
      <c r="AQ40" s="635"/>
      <c r="AR40" s="635"/>
      <c r="AS40" s="637"/>
      <c r="AT40" s="637"/>
      <c r="AU40" s="193"/>
      <c r="AV40" s="193"/>
      <c r="AW40" s="193"/>
      <c r="AX40" s="168"/>
      <c r="AY40" s="168"/>
      <c r="AZ40" s="168"/>
      <c r="BA40" s="168"/>
      <c r="BB40" s="168"/>
      <c r="BC40" s="168"/>
      <c r="BD40" s="168"/>
    </row>
    <row r="41" spans="1:56" ht="20.25" customHeight="1" x14ac:dyDescent="0.2">
      <c r="A41" s="168"/>
      <c r="B41" s="168"/>
      <c r="C41" s="160"/>
      <c r="D41" s="160"/>
      <c r="E41" s="160"/>
      <c r="F41" s="160"/>
      <c r="G41" s="160"/>
      <c r="H41" s="160"/>
      <c r="I41" s="160"/>
      <c r="J41" s="160"/>
      <c r="K41" s="160"/>
      <c r="N41" s="168"/>
      <c r="O41" s="168"/>
      <c r="P41" s="168"/>
      <c r="Q41" s="160"/>
      <c r="R41" s="160"/>
      <c r="S41" s="160"/>
      <c r="T41" s="160"/>
      <c r="U41" s="160"/>
      <c r="V41" s="160"/>
      <c r="W41" s="160"/>
      <c r="X41" s="160"/>
      <c r="Y41" s="160"/>
      <c r="Z41" s="160"/>
      <c r="AA41" s="166"/>
      <c r="AB41" s="160"/>
      <c r="AC41" s="160"/>
      <c r="AD41" s="160"/>
      <c r="AE41" s="160"/>
      <c r="AF41" s="160"/>
      <c r="AG41" s="160"/>
      <c r="AH41" s="160"/>
      <c r="AI41" s="160"/>
      <c r="AJ41" s="193"/>
      <c r="AK41" s="193"/>
      <c r="AL41" s="193"/>
      <c r="AM41" s="193"/>
      <c r="AN41" s="193"/>
      <c r="AO41" s="193"/>
      <c r="AP41" s="193"/>
      <c r="AQ41" s="193"/>
      <c r="AR41" s="193"/>
      <c r="AS41" s="194"/>
      <c r="AT41" s="193"/>
      <c r="AU41" s="193"/>
      <c r="AV41" s="193"/>
      <c r="AW41" s="193"/>
      <c r="AX41" s="168"/>
      <c r="AY41" s="168"/>
      <c r="AZ41" s="168"/>
      <c r="BA41" s="168"/>
      <c r="BB41" s="168"/>
      <c r="BC41" s="168"/>
      <c r="BD41" s="168"/>
    </row>
    <row r="42" spans="1:56" ht="20.25" customHeight="1" x14ac:dyDescent="0.2">
      <c r="A42" s="168"/>
      <c r="B42" s="168"/>
      <c r="C42" s="168"/>
      <c r="D42" s="168"/>
      <c r="E42" s="168"/>
      <c r="F42" s="168"/>
      <c r="G42" s="168"/>
      <c r="H42" s="168"/>
      <c r="I42" s="168"/>
      <c r="J42" s="168"/>
      <c r="K42" s="168"/>
      <c r="L42" s="168"/>
      <c r="M42" s="168"/>
      <c r="N42" s="168"/>
      <c r="O42" s="168"/>
      <c r="P42" s="168"/>
      <c r="Q42" s="160"/>
      <c r="R42" s="166" t="s">
        <v>120</v>
      </c>
      <c r="S42" s="160"/>
      <c r="T42" s="160"/>
      <c r="U42" s="160"/>
      <c r="V42" s="160"/>
      <c r="W42" s="160"/>
      <c r="X42" s="200" t="s">
        <v>121</v>
      </c>
      <c r="Y42" s="616" t="s">
        <v>122</v>
      </c>
      <c r="Z42" s="617"/>
      <c r="AA42" s="202"/>
      <c r="AB42" s="200"/>
      <c r="AC42" s="160"/>
      <c r="AD42" s="160"/>
      <c r="AE42" s="160"/>
      <c r="AF42" s="160"/>
      <c r="AG42" s="160"/>
      <c r="AH42" s="160"/>
      <c r="AI42" s="160"/>
      <c r="AJ42" s="194"/>
      <c r="AK42" s="193"/>
      <c r="AL42" s="193"/>
      <c r="AM42" s="193"/>
      <c r="AN42" s="193"/>
      <c r="AO42" s="193"/>
      <c r="AP42" s="193"/>
      <c r="AQ42" s="193"/>
      <c r="AR42" s="193"/>
      <c r="AS42" s="204"/>
      <c r="AT42" s="204"/>
      <c r="AU42" s="193"/>
      <c r="AV42" s="193"/>
      <c r="AW42" s="193"/>
      <c r="AX42" s="168"/>
      <c r="AY42" s="168"/>
      <c r="AZ42" s="168"/>
      <c r="BA42" s="168"/>
      <c r="BB42" s="168"/>
      <c r="BC42" s="168"/>
      <c r="BD42" s="168"/>
    </row>
    <row r="43" spans="1:56" ht="20.25" customHeight="1" x14ac:dyDescent="0.2">
      <c r="A43" s="168"/>
      <c r="B43" s="168"/>
      <c r="C43" s="150"/>
      <c r="D43" s="192"/>
      <c r="E43" s="192"/>
      <c r="F43" s="160"/>
      <c r="G43" s="160"/>
      <c r="H43" s="160"/>
      <c r="I43" s="160"/>
      <c r="J43" s="160"/>
      <c r="K43" s="160"/>
      <c r="L43" s="205" t="s">
        <v>123</v>
      </c>
      <c r="M43" s="166"/>
      <c r="N43" s="166"/>
      <c r="O43" s="206"/>
      <c r="P43" s="168"/>
      <c r="Q43" s="160"/>
      <c r="R43" s="160" t="s">
        <v>124</v>
      </c>
      <c r="S43" s="160"/>
      <c r="T43" s="160"/>
      <c r="U43" s="160"/>
      <c r="V43" s="160"/>
      <c r="W43" s="160" t="s">
        <v>125</v>
      </c>
      <c r="X43" s="160"/>
      <c r="Y43" s="160"/>
      <c r="Z43" s="160"/>
      <c r="AA43" s="166"/>
      <c r="AB43" s="160"/>
      <c r="AC43" s="160"/>
      <c r="AD43" s="160"/>
      <c r="AE43" s="160"/>
      <c r="AF43" s="160"/>
      <c r="AG43" s="160"/>
      <c r="AH43" s="160"/>
      <c r="AI43" s="160"/>
      <c r="AJ43" s="193"/>
      <c r="AK43" s="193"/>
      <c r="AL43" s="193"/>
      <c r="AM43" s="193"/>
      <c r="AN43" s="193"/>
      <c r="AO43" s="193"/>
      <c r="AP43" s="193"/>
      <c r="AQ43" s="193"/>
      <c r="AR43" s="193"/>
      <c r="AS43" s="194"/>
      <c r="AT43" s="193"/>
      <c r="AU43" s="193"/>
      <c r="AV43" s="193"/>
      <c r="AW43" s="193"/>
      <c r="AX43" s="168"/>
      <c r="AY43" s="168"/>
      <c r="AZ43" s="168"/>
      <c r="BA43" s="168"/>
      <c r="BB43" s="168"/>
      <c r="BC43" s="168"/>
      <c r="BD43" s="168"/>
    </row>
    <row r="44" spans="1:56" ht="20.25" customHeight="1" x14ac:dyDescent="0.2">
      <c r="A44" s="168"/>
      <c r="B44" s="168"/>
      <c r="C44" s="207" t="s">
        <v>126</v>
      </c>
      <c r="D44" s="207"/>
      <c r="E44" s="160"/>
      <c r="F44" s="207" t="s">
        <v>127</v>
      </c>
      <c r="G44" s="207"/>
      <c r="H44" s="160"/>
      <c r="I44" s="208"/>
      <c r="J44" s="208"/>
      <c r="K44" s="160"/>
      <c r="L44" s="195" t="s">
        <v>128</v>
      </c>
      <c r="M44" s="195"/>
      <c r="N44" s="195"/>
      <c r="O44" s="160"/>
      <c r="P44" s="168"/>
      <c r="Q44" s="160"/>
      <c r="R44" s="160" t="str">
        <f>IF($Y$42="週","対象時間数（週平均）","対象時間数（当月合計）")</f>
        <v>対象時間数（週平均）</v>
      </c>
      <c r="S44" s="160"/>
      <c r="T44" s="160"/>
      <c r="U44" s="160"/>
      <c r="V44" s="160"/>
      <c r="W44" s="160" t="str">
        <f>IF($Y$42="週","週に勤務すべき時間数","当月に勤務すべき時間数")</f>
        <v>週に勤務すべき時間数</v>
      </c>
      <c r="X44" s="160"/>
      <c r="Y44" s="160"/>
      <c r="Z44" s="160"/>
      <c r="AA44" s="166"/>
      <c r="AB44" s="606" t="s">
        <v>129</v>
      </c>
      <c r="AC44" s="606"/>
      <c r="AD44" s="606"/>
      <c r="AE44" s="606"/>
      <c r="AF44" s="160"/>
      <c r="AG44" s="160"/>
      <c r="AH44" s="160"/>
      <c r="AI44" s="160"/>
      <c r="AJ44" s="193"/>
      <c r="AK44" s="193"/>
      <c r="AL44" s="193"/>
      <c r="AM44" s="193"/>
      <c r="AN44" s="193"/>
      <c r="AO44" s="193"/>
      <c r="AP44" s="193"/>
      <c r="AQ44" s="193"/>
      <c r="AR44" s="193"/>
      <c r="AS44" s="194"/>
      <c r="AT44" s="193"/>
      <c r="AU44" s="193"/>
      <c r="AV44" s="193"/>
      <c r="AW44" s="193"/>
      <c r="AX44" s="168"/>
      <c r="AY44" s="168"/>
      <c r="AZ44" s="168"/>
      <c r="BA44" s="168"/>
      <c r="BB44" s="168"/>
      <c r="BC44" s="168"/>
      <c r="BD44" s="168"/>
    </row>
    <row r="45" spans="1:56" ht="20.25" customHeight="1" x14ac:dyDescent="0.2">
      <c r="A45" s="168"/>
      <c r="B45" s="168"/>
      <c r="C45" s="622">
        <f>L40</f>
        <v>46</v>
      </c>
      <c r="D45" s="623"/>
      <c r="E45" s="209" t="s">
        <v>130</v>
      </c>
      <c r="F45" s="620">
        <v>40</v>
      </c>
      <c r="G45" s="621"/>
      <c r="H45" s="209" t="s">
        <v>131</v>
      </c>
      <c r="I45" s="622">
        <f>C45/F45</f>
        <v>1.1499999999999999</v>
      </c>
      <c r="J45" s="623"/>
      <c r="K45" s="209" t="s">
        <v>132</v>
      </c>
      <c r="L45" s="624">
        <f>IF(C45&lt;40,1,ROUNDUP(I45,1))</f>
        <v>1.2000000000000002</v>
      </c>
      <c r="M45" s="625"/>
      <c r="N45" s="626"/>
      <c r="O45" s="160"/>
      <c r="P45" s="168"/>
      <c r="Q45" s="160"/>
      <c r="R45" s="607">
        <f>IF($Y$42="週",AA40,Y40)</f>
        <v>108</v>
      </c>
      <c r="S45" s="608"/>
      <c r="T45" s="608"/>
      <c r="U45" s="609"/>
      <c r="V45" s="209" t="s">
        <v>130</v>
      </c>
      <c r="W45" s="627">
        <f>IF($Y$42="週",$AV$5,$AZ$5)</f>
        <v>40</v>
      </c>
      <c r="X45" s="628"/>
      <c r="Y45" s="628"/>
      <c r="Z45" s="629"/>
      <c r="AA45" s="209" t="s">
        <v>131</v>
      </c>
      <c r="AB45" s="610">
        <f>ROUNDDOWN(R45/W45,1)</f>
        <v>2.7</v>
      </c>
      <c r="AC45" s="611"/>
      <c r="AD45" s="611"/>
      <c r="AE45" s="612"/>
      <c r="AF45" s="160"/>
      <c r="AG45" s="160"/>
      <c r="AH45" s="160"/>
      <c r="AI45" s="160"/>
      <c r="AJ45" s="603"/>
      <c r="AK45" s="603"/>
      <c r="AL45" s="603"/>
      <c r="AM45" s="603"/>
      <c r="AN45" s="197"/>
      <c r="AO45" s="604"/>
      <c r="AP45" s="604"/>
      <c r="AQ45" s="604"/>
      <c r="AR45" s="604"/>
      <c r="AS45" s="197"/>
      <c r="AT45" s="605"/>
      <c r="AU45" s="605"/>
      <c r="AV45" s="605"/>
      <c r="AW45" s="605"/>
      <c r="AX45" s="168"/>
      <c r="AY45" s="168"/>
      <c r="AZ45" s="168"/>
      <c r="BA45" s="168"/>
      <c r="BB45" s="168"/>
      <c r="BC45" s="168"/>
      <c r="BD45" s="168"/>
    </row>
    <row r="46" spans="1:56" ht="20.25" customHeight="1" x14ac:dyDescent="0.2">
      <c r="A46" s="168"/>
      <c r="B46" s="168"/>
      <c r="C46" s="160"/>
      <c r="D46" s="160"/>
      <c r="E46" s="160"/>
      <c r="F46" s="160"/>
      <c r="G46" s="160"/>
      <c r="H46" s="160"/>
      <c r="I46" s="160"/>
      <c r="J46" s="160"/>
      <c r="K46" s="160"/>
      <c r="L46" s="160" t="s">
        <v>133</v>
      </c>
      <c r="M46" s="160"/>
      <c r="N46" s="160"/>
      <c r="O46" s="160"/>
      <c r="P46" s="168"/>
      <c r="Q46" s="160"/>
      <c r="R46" s="160"/>
      <c r="S46" s="160"/>
      <c r="T46" s="160"/>
      <c r="U46" s="160"/>
      <c r="V46" s="160"/>
      <c r="W46" s="160"/>
      <c r="X46" s="160"/>
      <c r="Y46" s="160"/>
      <c r="Z46" s="160"/>
      <c r="AA46" s="166"/>
      <c r="AB46" s="160" t="s">
        <v>134</v>
      </c>
      <c r="AC46" s="160"/>
      <c r="AD46" s="160"/>
      <c r="AE46" s="160"/>
      <c r="AF46" s="160"/>
      <c r="AG46" s="160"/>
      <c r="AH46" s="160"/>
      <c r="AI46" s="160"/>
      <c r="AJ46" s="193"/>
      <c r="AK46" s="193"/>
      <c r="AL46" s="193"/>
      <c r="AM46" s="193"/>
      <c r="AN46" s="193"/>
      <c r="AO46" s="193"/>
      <c r="AP46" s="193"/>
      <c r="AQ46" s="193"/>
      <c r="AR46" s="193"/>
      <c r="AS46" s="194"/>
      <c r="AT46" s="193"/>
      <c r="AU46" s="193"/>
      <c r="AV46" s="193"/>
      <c r="AW46" s="193"/>
      <c r="AX46" s="168"/>
      <c r="AY46" s="168"/>
      <c r="AZ46" s="168"/>
      <c r="BA46" s="168"/>
      <c r="BB46" s="168"/>
      <c r="BC46" s="168"/>
      <c r="BD46" s="168"/>
    </row>
    <row r="47" spans="1:56" ht="20.25" customHeight="1" x14ac:dyDescent="0.2">
      <c r="A47" s="168"/>
      <c r="B47" s="168"/>
      <c r="C47" s="160" t="s">
        <v>135</v>
      </c>
      <c r="D47" s="160"/>
      <c r="E47" s="160"/>
      <c r="F47" s="160"/>
      <c r="G47" s="160"/>
      <c r="H47" s="160"/>
      <c r="I47" s="160"/>
      <c r="J47" s="160"/>
      <c r="K47" s="160"/>
      <c r="L47" s="160"/>
      <c r="M47" s="160"/>
      <c r="N47" s="160"/>
      <c r="O47" s="160"/>
      <c r="P47" s="168"/>
      <c r="Q47" s="160"/>
      <c r="R47" s="160" t="s">
        <v>136</v>
      </c>
      <c r="S47" s="160"/>
      <c r="T47" s="160"/>
      <c r="U47" s="160"/>
      <c r="V47" s="160"/>
      <c r="W47" s="160"/>
      <c r="X47" s="160"/>
      <c r="Y47" s="160"/>
      <c r="Z47" s="160"/>
      <c r="AA47" s="166"/>
      <c r="AB47" s="160"/>
      <c r="AC47" s="160"/>
      <c r="AD47" s="160"/>
      <c r="AE47" s="160"/>
      <c r="AF47" s="160"/>
      <c r="AG47" s="160"/>
      <c r="AH47" s="160"/>
      <c r="AI47" s="160"/>
      <c r="AJ47" s="160"/>
      <c r="AK47" s="210"/>
      <c r="AL47" s="211"/>
      <c r="AM47" s="211"/>
      <c r="AN47" s="160"/>
      <c r="AO47" s="160"/>
      <c r="AP47" s="160"/>
      <c r="AQ47" s="160"/>
      <c r="AR47" s="160"/>
      <c r="AS47" s="160"/>
      <c r="AT47" s="160"/>
      <c r="AU47" s="160"/>
      <c r="AV47" s="160"/>
      <c r="AW47" s="160"/>
      <c r="AX47" s="168"/>
      <c r="AY47" s="168"/>
      <c r="AZ47" s="168"/>
      <c r="BA47" s="168"/>
      <c r="BB47" s="168"/>
      <c r="BC47" s="168"/>
      <c r="BD47" s="168"/>
    </row>
    <row r="48" spans="1:56" ht="20.25" customHeight="1" x14ac:dyDescent="0.2">
      <c r="A48" s="168"/>
      <c r="B48" s="168"/>
      <c r="C48" s="160"/>
      <c r="D48" s="160" t="s">
        <v>137</v>
      </c>
      <c r="E48" s="160"/>
      <c r="F48" s="160"/>
      <c r="G48" s="160"/>
      <c r="H48" s="160"/>
      <c r="I48" s="160"/>
      <c r="J48" s="160"/>
      <c r="K48" s="160"/>
      <c r="L48" s="160"/>
      <c r="M48" s="160"/>
      <c r="N48" s="160"/>
      <c r="O48" s="160"/>
      <c r="P48" s="168"/>
      <c r="Q48" s="160"/>
      <c r="R48" s="160" t="s">
        <v>101</v>
      </c>
      <c r="S48" s="160"/>
      <c r="T48" s="160"/>
      <c r="U48" s="160"/>
      <c r="V48" s="160"/>
      <c r="W48" s="160"/>
      <c r="X48" s="160"/>
      <c r="Y48" s="160"/>
      <c r="Z48" s="160"/>
      <c r="AA48" s="166"/>
      <c r="AB48" s="209"/>
      <c r="AC48" s="209"/>
      <c r="AD48" s="209"/>
      <c r="AE48" s="209"/>
      <c r="AF48" s="160"/>
      <c r="AG48" s="160"/>
      <c r="AH48" s="160"/>
      <c r="AI48" s="160"/>
      <c r="AJ48" s="160"/>
      <c r="AK48" s="210"/>
      <c r="AL48" s="211"/>
      <c r="AM48" s="211"/>
      <c r="AN48" s="160"/>
      <c r="AO48" s="160"/>
      <c r="AP48" s="160"/>
      <c r="AQ48" s="160"/>
      <c r="AR48" s="160"/>
      <c r="AS48" s="160"/>
      <c r="AT48" s="160"/>
      <c r="AU48" s="160"/>
      <c r="AV48" s="160"/>
      <c r="AW48" s="160"/>
      <c r="AX48" s="168"/>
      <c r="AY48" s="168"/>
      <c r="AZ48" s="168"/>
      <c r="BA48" s="168"/>
      <c r="BB48" s="168"/>
      <c r="BC48" s="168"/>
      <c r="BD48" s="168"/>
    </row>
    <row r="49" spans="1:58" ht="20.25" customHeight="1" x14ac:dyDescent="0.2">
      <c r="A49" s="168"/>
      <c r="B49" s="168"/>
      <c r="C49" s="160" t="s">
        <v>138</v>
      </c>
      <c r="D49" s="160"/>
      <c r="E49" s="160"/>
      <c r="F49" s="160"/>
      <c r="G49" s="160"/>
      <c r="H49" s="160"/>
      <c r="I49" s="160"/>
      <c r="J49" s="160"/>
      <c r="K49" s="160"/>
      <c r="L49" s="160"/>
      <c r="M49" s="160"/>
      <c r="N49" s="160"/>
      <c r="O49" s="160"/>
      <c r="P49" s="168"/>
      <c r="Q49" s="160"/>
      <c r="R49" s="160" t="s">
        <v>139</v>
      </c>
      <c r="S49" s="160"/>
      <c r="T49" s="160"/>
      <c r="U49" s="160"/>
      <c r="V49" s="160"/>
      <c r="W49" s="160" t="s">
        <v>140</v>
      </c>
      <c r="X49" s="160"/>
      <c r="Y49" s="160"/>
      <c r="Z49" s="160"/>
      <c r="AA49" s="160"/>
      <c r="AB49" s="606" t="s">
        <v>104</v>
      </c>
      <c r="AC49" s="606"/>
      <c r="AD49" s="606"/>
      <c r="AE49" s="606"/>
      <c r="AF49" s="160"/>
      <c r="AG49" s="160"/>
      <c r="AH49" s="160"/>
      <c r="AI49" s="160"/>
      <c r="AJ49" s="160"/>
      <c r="AK49" s="210"/>
      <c r="AL49" s="211"/>
      <c r="AM49" s="211"/>
      <c r="AN49" s="160"/>
      <c r="AO49" s="160"/>
      <c r="AP49" s="160"/>
      <c r="AQ49" s="160"/>
      <c r="AR49" s="160"/>
      <c r="AS49" s="160"/>
      <c r="AT49" s="160"/>
      <c r="AU49" s="160"/>
      <c r="AV49" s="160"/>
      <c r="AW49" s="160"/>
      <c r="AX49" s="168"/>
      <c r="AY49" s="168"/>
      <c r="AZ49" s="168"/>
      <c r="BA49" s="168"/>
      <c r="BB49" s="168"/>
      <c r="BC49" s="168"/>
      <c r="BD49" s="168"/>
    </row>
    <row r="50" spans="1:58" ht="20.25" customHeight="1" x14ac:dyDescent="0.2">
      <c r="A50" s="168"/>
      <c r="B50" s="168"/>
      <c r="C50" s="160" t="s">
        <v>141</v>
      </c>
      <c r="D50" s="160"/>
      <c r="E50" s="160"/>
      <c r="F50" s="160"/>
      <c r="G50" s="160"/>
      <c r="H50" s="160"/>
      <c r="I50" s="160"/>
      <c r="J50" s="160"/>
      <c r="K50" s="160"/>
      <c r="L50" s="160"/>
      <c r="M50" s="160"/>
      <c r="N50" s="160"/>
      <c r="O50" s="160"/>
      <c r="P50" s="168"/>
      <c r="Q50" s="160"/>
      <c r="R50" s="627">
        <f>AE40</f>
        <v>2</v>
      </c>
      <c r="S50" s="628"/>
      <c r="T50" s="628"/>
      <c r="U50" s="629"/>
      <c r="V50" s="209" t="s">
        <v>142</v>
      </c>
      <c r="W50" s="610">
        <f>AB45</f>
        <v>2.7</v>
      </c>
      <c r="X50" s="611"/>
      <c r="Y50" s="611"/>
      <c r="Z50" s="612"/>
      <c r="AA50" s="209" t="s">
        <v>131</v>
      </c>
      <c r="AB50" s="613">
        <f>ROUNDDOWN(R50+W50,1)</f>
        <v>4.7</v>
      </c>
      <c r="AC50" s="614"/>
      <c r="AD50" s="614"/>
      <c r="AE50" s="615"/>
      <c r="AF50" s="160"/>
      <c r="AG50" s="160"/>
      <c r="AH50" s="160"/>
      <c r="AI50" s="160"/>
      <c r="AJ50" s="160"/>
      <c r="AK50" s="210"/>
      <c r="AL50" s="211"/>
      <c r="AM50" s="211"/>
      <c r="AN50" s="160"/>
      <c r="AO50" s="160"/>
      <c r="AP50" s="160"/>
      <c r="AQ50" s="160"/>
      <c r="AR50" s="160"/>
      <c r="AS50" s="160"/>
      <c r="AT50" s="160"/>
      <c r="AU50" s="160"/>
      <c r="AV50" s="160"/>
      <c r="AW50" s="160"/>
      <c r="AX50" s="168"/>
      <c r="AY50" s="168"/>
      <c r="AZ50" s="168"/>
      <c r="BA50" s="168"/>
      <c r="BB50" s="168"/>
      <c r="BC50" s="168"/>
      <c r="BD50" s="168"/>
    </row>
    <row r="51" spans="1:58" ht="20.25" customHeight="1" x14ac:dyDescent="0.2">
      <c r="A51" s="168"/>
      <c r="B51" s="168"/>
      <c r="C51" s="160" t="s">
        <v>143</v>
      </c>
      <c r="D51" s="192"/>
      <c r="E51" s="192"/>
      <c r="F51" s="160"/>
      <c r="G51" s="160"/>
      <c r="H51" s="160"/>
      <c r="I51" s="160"/>
      <c r="J51" s="160"/>
      <c r="K51" s="160"/>
      <c r="L51" s="160"/>
      <c r="M51" s="160"/>
      <c r="N51" s="160"/>
      <c r="O51" s="160"/>
      <c r="P51" s="168"/>
      <c r="Q51" s="160"/>
      <c r="R51" s="160"/>
      <c r="S51" s="160"/>
      <c r="T51" s="160"/>
      <c r="U51" s="160"/>
      <c r="V51" s="160"/>
      <c r="W51" s="160"/>
      <c r="X51" s="160"/>
      <c r="Y51" s="160"/>
      <c r="Z51" s="160"/>
      <c r="AA51" s="160"/>
      <c r="AB51" s="160"/>
      <c r="AC51" s="166"/>
      <c r="AD51" s="160"/>
      <c r="AE51" s="160"/>
      <c r="AF51" s="160"/>
      <c r="AG51" s="160"/>
      <c r="AH51" s="160"/>
      <c r="AI51" s="160"/>
      <c r="AJ51" s="160"/>
      <c r="AK51" s="210"/>
      <c r="AL51" s="211"/>
      <c r="AM51" s="211"/>
      <c r="AN51" s="160"/>
      <c r="AO51" s="160"/>
      <c r="AP51" s="160"/>
      <c r="AQ51" s="160"/>
      <c r="AR51" s="160"/>
      <c r="AS51" s="160"/>
      <c r="AT51" s="160"/>
      <c r="AU51" s="160"/>
      <c r="AV51" s="160"/>
      <c r="AW51" s="160"/>
      <c r="AX51" s="168"/>
      <c r="AY51" s="168"/>
      <c r="AZ51" s="168"/>
      <c r="BA51" s="168"/>
      <c r="BB51" s="168"/>
      <c r="BC51" s="168"/>
      <c r="BD51" s="168"/>
    </row>
    <row r="52" spans="1:58" ht="20.25" customHeight="1" x14ac:dyDescent="0.2">
      <c r="C52" s="273"/>
      <c r="D52" s="273"/>
      <c r="T52" s="273"/>
      <c r="AJ52" s="274"/>
      <c r="AK52" s="275"/>
      <c r="AL52" s="275"/>
      <c r="BE52" s="275"/>
    </row>
    <row r="53" spans="1:58" ht="20.25" customHeight="1" x14ac:dyDescent="0.2">
      <c r="C53" s="273"/>
      <c r="D53" s="273"/>
      <c r="U53" s="273"/>
      <c r="AK53" s="274"/>
      <c r="AL53" s="275"/>
      <c r="AM53" s="275"/>
      <c r="BF53" s="275"/>
    </row>
    <row r="54" spans="1:58" ht="20.25" customHeight="1" x14ac:dyDescent="0.2">
      <c r="D54" s="273"/>
      <c r="U54" s="273"/>
      <c r="AK54" s="274"/>
      <c r="AL54" s="275"/>
      <c r="AM54" s="275"/>
      <c r="BF54" s="275"/>
    </row>
    <row r="55" spans="1:58" ht="20.25" customHeight="1" x14ac:dyDescent="0.2">
      <c r="C55" s="273"/>
      <c r="D55" s="273"/>
      <c r="U55" s="273"/>
      <c r="AK55" s="274"/>
      <c r="AL55" s="275"/>
      <c r="AM55" s="275"/>
      <c r="BF55" s="275"/>
    </row>
    <row r="56" spans="1:58" ht="20.25" customHeight="1" x14ac:dyDescent="0.2">
      <c r="C56" s="274"/>
      <c r="D56" s="274"/>
      <c r="E56" s="274"/>
      <c r="F56" s="274"/>
      <c r="G56" s="274"/>
      <c r="H56" s="274"/>
      <c r="I56" s="274"/>
      <c r="J56" s="274"/>
      <c r="K56" s="274"/>
      <c r="L56" s="274"/>
      <c r="M56" s="274"/>
      <c r="N56" s="274"/>
      <c r="O56" s="274"/>
      <c r="P56" s="274"/>
      <c r="Q56" s="274"/>
      <c r="R56" s="274"/>
      <c r="S56" s="274"/>
      <c r="T56" s="274"/>
      <c r="U56" s="275"/>
      <c r="V56" s="275"/>
      <c r="W56" s="274"/>
      <c r="X56" s="274"/>
      <c r="Y56" s="274"/>
      <c r="Z56" s="274"/>
      <c r="AA56" s="274"/>
      <c r="AB56" s="274"/>
      <c r="AC56" s="274"/>
      <c r="AD56" s="274"/>
      <c r="AE56" s="274"/>
      <c r="AF56" s="274"/>
      <c r="AG56" s="274"/>
      <c r="AH56" s="274"/>
      <c r="AI56" s="274"/>
      <c r="AJ56" s="274"/>
      <c r="AK56" s="274"/>
      <c r="AL56" s="275"/>
      <c r="AM56" s="275"/>
      <c r="BF56" s="275"/>
    </row>
    <row r="57" spans="1:58" ht="20.25" customHeight="1" x14ac:dyDescent="0.2">
      <c r="C57" s="274"/>
      <c r="D57" s="274"/>
      <c r="E57" s="274"/>
      <c r="F57" s="274"/>
      <c r="G57" s="274"/>
      <c r="H57" s="274"/>
      <c r="I57" s="274"/>
      <c r="J57" s="274"/>
      <c r="K57" s="274"/>
      <c r="L57" s="274"/>
      <c r="M57" s="274"/>
      <c r="N57" s="274"/>
      <c r="O57" s="274"/>
      <c r="P57" s="274"/>
      <c r="Q57" s="274"/>
      <c r="R57" s="274"/>
      <c r="S57" s="274"/>
      <c r="T57" s="274"/>
      <c r="U57" s="275"/>
      <c r="V57" s="275"/>
      <c r="W57" s="274"/>
      <c r="X57" s="274"/>
      <c r="Y57" s="274"/>
      <c r="Z57" s="274"/>
      <c r="AA57" s="274"/>
      <c r="AB57" s="274"/>
      <c r="AC57" s="274"/>
      <c r="AD57" s="274"/>
      <c r="AE57" s="274"/>
      <c r="AF57" s="274"/>
      <c r="AG57" s="274"/>
      <c r="AH57" s="274"/>
      <c r="AI57" s="274"/>
      <c r="AJ57" s="274"/>
      <c r="AK57" s="274"/>
      <c r="AL57" s="275"/>
      <c r="AM57" s="275"/>
      <c r="BF57" s="275"/>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xr:uid="{79F0316E-9EFA-4F94-80E3-4A77D0EE2D00}">
      <formula1>"予定,実績,予定・実績"</formula1>
    </dataValidation>
    <dataValidation type="list" allowBlank="1" showInputMessage="1" sqref="E13:F30" xr:uid="{28674C23-EE91-49CC-BBD2-94405B3E8D83}">
      <formula1>"A, B, C, D"</formula1>
    </dataValidation>
    <dataValidation type="list" errorStyle="warning" allowBlank="1" showInputMessage="1" error="リストにない場合のみ、入力してください。" sqref="G13:K30" xr:uid="{A867582A-92CB-4890-9E3C-F23DAD1C72BE}">
      <formula1>INDIRECT(C13)</formula1>
    </dataValidation>
    <dataValidation type="list" allowBlank="1" showInputMessage="1" sqref="C13:D30" xr:uid="{445BDE74-851B-4763-B498-A04271E0CE23}">
      <formula1>職種</formula1>
    </dataValidation>
    <dataValidation type="list" allowBlank="1" showInputMessage="1" showErrorMessage="1" sqref="F45" xr:uid="{50087756-49DE-49BE-A44F-EEAF64FAB2DD}">
      <formula1>"40,50"</formula1>
    </dataValidation>
    <dataValidation type="decimal" allowBlank="1" showInputMessage="1" showErrorMessage="1" error="入力可能範囲　32～40" sqref="AV5" xr:uid="{563FE05A-CBED-4FFF-89AE-9878808EC415}">
      <formula1>32</formula1>
      <formula2>40</formula2>
    </dataValidation>
    <dataValidation type="list" allowBlank="1" showInputMessage="1" showErrorMessage="1" sqref="Y42:Z42" xr:uid="{1F4B38E2-559E-4795-95F9-B703D95DD7EB}">
      <formula1>"週,暦月"</formula1>
    </dataValidation>
    <dataValidation type="list" allowBlank="1" showInputMessage="1" showErrorMessage="1" sqref="AZ3" xr:uid="{701A3F2E-9C5F-4775-A8FF-586431697D59}">
      <formula1>"４週,暦月"</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F50C-ED20-4BDA-9BB8-AF5937AE32FA}">
  <sheetPr>
    <pageSetUpPr fitToPage="1"/>
  </sheetPr>
  <dimension ref="B1:M19"/>
  <sheetViews>
    <sheetView showGridLines="0" zoomScaleNormal="100" workbookViewId="0">
      <selection activeCell="D7" sqref="D7:D8"/>
    </sheetView>
  </sheetViews>
  <sheetFormatPr defaultRowHeight="13.5" x14ac:dyDescent="0.2"/>
  <cols>
    <col min="1" max="2" width="9.33203125" style="21"/>
    <col min="3" max="3" width="17.33203125" style="21" customWidth="1"/>
    <col min="4" max="4" width="20.83203125" style="21" customWidth="1"/>
    <col min="5" max="8" width="14.1640625" style="21" customWidth="1"/>
    <col min="9" max="9" width="9.33203125" style="21"/>
    <col min="10" max="12" width="7.5" style="21" customWidth="1"/>
    <col min="13" max="16384" width="9.33203125" style="21"/>
  </cols>
  <sheetData>
    <row r="1" spans="2:13" x14ac:dyDescent="0.2">
      <c r="B1" s="21" t="s">
        <v>190</v>
      </c>
    </row>
    <row r="2" spans="2:13" x14ac:dyDescent="0.2">
      <c r="B2" s="21" t="s">
        <v>6</v>
      </c>
    </row>
    <row r="3" spans="2:13" ht="25.5" customHeight="1" x14ac:dyDescent="0.2">
      <c r="B3" s="753" t="s">
        <v>144</v>
      </c>
      <c r="C3" s="754"/>
      <c r="D3" s="755"/>
      <c r="E3" s="759"/>
      <c r="F3" s="759"/>
      <c r="G3" s="759"/>
      <c r="H3" s="759"/>
    </row>
    <row r="4" spans="2:13" ht="14.25" thickBot="1" x14ac:dyDescent="0.25"/>
    <row r="5" spans="2:13" ht="28.5" customHeight="1" x14ac:dyDescent="0.2">
      <c r="B5" s="22"/>
      <c r="C5" s="23"/>
      <c r="D5" s="23"/>
      <c r="E5" s="23"/>
      <c r="F5" s="23"/>
      <c r="G5" s="23"/>
      <c r="H5" s="23"/>
      <c r="I5" s="23"/>
      <c r="J5" s="23"/>
      <c r="K5" s="23"/>
      <c r="L5" s="23"/>
      <c r="M5" s="24"/>
    </row>
    <row r="6" spans="2:13" ht="22.5" customHeight="1" x14ac:dyDescent="0.2">
      <c r="B6" s="25"/>
      <c r="C6" s="26"/>
      <c r="D6" s="27"/>
      <c r="E6" s="26"/>
      <c r="F6" s="28"/>
      <c r="G6" s="760"/>
      <c r="H6" s="762"/>
      <c r="I6" s="759" t="s">
        <v>145</v>
      </c>
      <c r="J6" s="759"/>
      <c r="K6" s="759"/>
      <c r="L6" s="759"/>
      <c r="M6" s="29"/>
    </row>
    <row r="7" spans="2:13" ht="22.5" customHeight="1" x14ac:dyDescent="0.2">
      <c r="B7" s="25"/>
      <c r="C7" s="30"/>
      <c r="D7" s="49" t="s">
        <v>146</v>
      </c>
      <c r="E7" s="50" t="s">
        <v>147</v>
      </c>
      <c r="F7" s="123" t="s">
        <v>148</v>
      </c>
      <c r="G7" s="751" t="s">
        <v>149</v>
      </c>
      <c r="H7" s="752"/>
      <c r="L7" s="31"/>
      <c r="M7" s="29"/>
    </row>
    <row r="8" spans="2:13" ht="22.5" customHeight="1" x14ac:dyDescent="0.2">
      <c r="B8" s="25"/>
      <c r="C8" s="30"/>
      <c r="D8" s="49" t="s">
        <v>150</v>
      </c>
      <c r="E8" s="50" t="s">
        <v>151</v>
      </c>
      <c r="F8" s="123" t="s">
        <v>151</v>
      </c>
      <c r="G8" s="751" t="s">
        <v>152</v>
      </c>
      <c r="H8" s="752"/>
      <c r="L8" s="32"/>
      <c r="M8" s="29"/>
    </row>
    <row r="9" spans="2:13" ht="22.5" customHeight="1" x14ac:dyDescent="0.2">
      <c r="B9" s="25"/>
      <c r="C9" s="30"/>
      <c r="D9" s="33"/>
      <c r="E9" s="34"/>
      <c r="F9" s="35"/>
      <c r="G9" s="756"/>
      <c r="H9" s="757"/>
      <c r="K9" s="21" t="s">
        <v>153</v>
      </c>
      <c r="M9" s="29"/>
    </row>
    <row r="10" spans="2:13" ht="22.5" customHeight="1" x14ac:dyDescent="0.2">
      <c r="B10" s="25"/>
      <c r="C10" s="36"/>
      <c r="D10" s="32"/>
      <c r="L10" s="32"/>
      <c r="M10" s="29"/>
    </row>
    <row r="11" spans="2:13" ht="22.5" customHeight="1" x14ac:dyDescent="0.2">
      <c r="B11" s="25"/>
      <c r="C11" s="36" t="s">
        <v>154</v>
      </c>
      <c r="D11" s="32"/>
      <c r="L11" s="37"/>
      <c r="M11" s="29"/>
    </row>
    <row r="12" spans="2:13" ht="22.5" customHeight="1" x14ac:dyDescent="0.2">
      <c r="B12" s="25"/>
      <c r="C12" s="36" t="s">
        <v>155</v>
      </c>
      <c r="D12" s="32"/>
      <c r="E12" s="26"/>
      <c r="F12" s="28"/>
      <c r="G12" s="28"/>
      <c r="H12" s="31"/>
      <c r="J12" s="760"/>
      <c r="K12" s="761"/>
      <c r="L12" s="762"/>
      <c r="M12" s="29"/>
    </row>
    <row r="13" spans="2:13" ht="22.5" customHeight="1" x14ac:dyDescent="0.2">
      <c r="B13" s="25"/>
      <c r="C13" s="36"/>
      <c r="D13" s="32"/>
      <c r="E13" s="50" t="s">
        <v>156</v>
      </c>
      <c r="G13" s="21" t="s">
        <v>157</v>
      </c>
      <c r="H13" s="32"/>
      <c r="J13" s="763" t="s">
        <v>158</v>
      </c>
      <c r="K13" s="764"/>
      <c r="L13" s="752"/>
      <c r="M13" s="29"/>
    </row>
    <row r="14" spans="2:13" ht="22.5" customHeight="1" x14ac:dyDescent="0.2">
      <c r="B14" s="25"/>
      <c r="C14" s="36"/>
      <c r="D14" s="32"/>
      <c r="E14" s="50" t="s">
        <v>151</v>
      </c>
      <c r="H14" s="32"/>
      <c r="J14" s="763"/>
      <c r="K14" s="764"/>
      <c r="L14" s="752"/>
      <c r="M14" s="29"/>
    </row>
    <row r="15" spans="2:13" ht="22.5" customHeight="1" x14ac:dyDescent="0.2">
      <c r="B15" s="25"/>
      <c r="C15" s="33"/>
      <c r="D15" s="37"/>
      <c r="E15" s="34"/>
      <c r="F15" s="35"/>
      <c r="G15" s="35"/>
      <c r="H15" s="37"/>
      <c r="I15" s="34"/>
      <c r="J15" s="756"/>
      <c r="K15" s="758"/>
      <c r="L15" s="757"/>
      <c r="M15" s="29"/>
    </row>
    <row r="16" spans="2:13" ht="71.25" customHeight="1" thickBot="1" x14ac:dyDescent="0.25">
      <c r="B16" s="38"/>
      <c r="C16" s="39"/>
      <c r="D16" s="39"/>
      <c r="E16" s="39"/>
      <c r="F16" s="39"/>
      <c r="G16" s="39"/>
      <c r="H16" s="39"/>
      <c r="I16" s="39"/>
      <c r="J16" s="39"/>
      <c r="K16" s="39"/>
      <c r="L16" s="39"/>
      <c r="M16" s="40"/>
    </row>
    <row r="17" spans="2:3" ht="22.5" customHeight="1" x14ac:dyDescent="0.2">
      <c r="B17" s="41" t="s">
        <v>159</v>
      </c>
      <c r="C17" s="21" t="s">
        <v>160</v>
      </c>
    </row>
    <row r="18" spans="2:3" ht="22.5" customHeight="1" x14ac:dyDescent="0.2">
      <c r="B18" s="21">
        <v>2</v>
      </c>
      <c r="C18" s="21" t="s">
        <v>161</v>
      </c>
    </row>
    <row r="19" spans="2:3" ht="22.5" customHeight="1" x14ac:dyDescent="0.2">
      <c r="B19" s="21">
        <v>3</v>
      </c>
      <c r="C19" s="21" t="s">
        <v>162</v>
      </c>
    </row>
  </sheetData>
  <mergeCells count="11">
    <mergeCell ref="G8:H8"/>
    <mergeCell ref="B3:D3"/>
    <mergeCell ref="G9:H9"/>
    <mergeCell ref="J15:L15"/>
    <mergeCell ref="E3:H3"/>
    <mergeCell ref="I6:L6"/>
    <mergeCell ref="J12:L12"/>
    <mergeCell ref="J13:L13"/>
    <mergeCell ref="J14:L14"/>
    <mergeCell ref="G6:H6"/>
    <mergeCell ref="G7:H7"/>
  </mergeCells>
  <phoneticPr fontId="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132-88A2-4D24-8904-9959F80C42B9}">
  <sheetPr>
    <pageSetUpPr fitToPage="1"/>
  </sheetPr>
  <dimension ref="A1:B16"/>
  <sheetViews>
    <sheetView zoomScaleNormal="100" zoomScaleSheetLayoutView="80" workbookViewId="0"/>
  </sheetViews>
  <sheetFormatPr defaultColWidth="8.83203125" defaultRowHeight="12" x14ac:dyDescent="0.2"/>
  <cols>
    <col min="1" max="1" width="30.83203125" style="125" customWidth="1"/>
    <col min="2" max="2" width="70.83203125" style="125" customWidth="1"/>
    <col min="3" max="3" width="3" style="125" customWidth="1"/>
    <col min="4" max="16384" width="8.83203125" style="125"/>
  </cols>
  <sheetData>
    <row r="1" spans="1:2" ht="16.899999999999999" customHeight="1" x14ac:dyDescent="0.2">
      <c r="A1" s="124" t="s">
        <v>191</v>
      </c>
    </row>
    <row r="2" spans="1:2" ht="32.450000000000003" customHeight="1" thickBot="1" x14ac:dyDescent="0.25">
      <c r="A2" s="771" t="s">
        <v>163</v>
      </c>
      <c r="B2" s="771"/>
    </row>
    <row r="3" spans="1:2" s="126" customFormat="1" ht="24.95" customHeight="1" x14ac:dyDescent="0.2">
      <c r="A3" s="42" t="s">
        <v>164</v>
      </c>
      <c r="B3" s="43"/>
    </row>
    <row r="4" spans="1:2" s="126" customFormat="1" ht="24.95" customHeight="1" thickBot="1" x14ac:dyDescent="0.25">
      <c r="A4" s="44" t="s">
        <v>165</v>
      </c>
      <c r="B4" s="45"/>
    </row>
    <row r="5" spans="1:2" s="126" customFormat="1" ht="20.100000000000001" customHeight="1" thickBot="1" x14ac:dyDescent="0.25">
      <c r="A5" s="127"/>
      <c r="B5" s="128"/>
    </row>
    <row r="6" spans="1:2" s="126" customFormat="1" ht="33.75" customHeight="1" x14ac:dyDescent="0.2">
      <c r="A6" s="772" t="s">
        <v>166</v>
      </c>
      <c r="B6" s="773"/>
    </row>
    <row r="7" spans="1:2" s="126" customFormat="1" ht="24.95" customHeight="1" x14ac:dyDescent="0.2">
      <c r="A7" s="774" t="s">
        <v>167</v>
      </c>
      <c r="B7" s="775"/>
    </row>
    <row r="8" spans="1:2" s="126" customFormat="1" ht="99.95" customHeight="1" x14ac:dyDescent="0.2">
      <c r="A8" s="776"/>
      <c r="B8" s="777"/>
    </row>
    <row r="9" spans="1:2" s="126" customFormat="1" ht="24.95" customHeight="1" x14ac:dyDescent="0.2">
      <c r="A9" s="765" t="s">
        <v>168</v>
      </c>
      <c r="B9" s="766"/>
    </row>
    <row r="10" spans="1:2" s="126" customFormat="1" ht="99.95" customHeight="1" x14ac:dyDescent="0.2">
      <c r="A10" s="767"/>
      <c r="B10" s="768"/>
    </row>
    <row r="11" spans="1:2" s="126" customFormat="1" ht="24.95" customHeight="1" x14ac:dyDescent="0.2">
      <c r="A11" s="765" t="s">
        <v>169</v>
      </c>
      <c r="B11" s="766"/>
    </row>
    <row r="12" spans="1:2" s="126" customFormat="1" ht="99.95" customHeight="1" x14ac:dyDescent="0.2">
      <c r="A12" s="767"/>
      <c r="B12" s="768"/>
    </row>
    <row r="13" spans="1:2" s="126" customFormat="1" ht="24.95" customHeight="1" x14ac:dyDescent="0.2">
      <c r="A13" s="765"/>
      <c r="B13" s="766"/>
    </row>
    <row r="14" spans="1:2" s="126" customFormat="1" ht="99.95" customHeight="1" thickBot="1" x14ac:dyDescent="0.25">
      <c r="A14" s="769"/>
      <c r="B14" s="770"/>
    </row>
    <row r="15" spans="1:2" s="126" customFormat="1" ht="13.5" x14ac:dyDescent="0.2">
      <c r="A15" s="129"/>
      <c r="B15" s="129"/>
    </row>
    <row r="16" spans="1:2" ht="16.899999999999999" customHeight="1" x14ac:dyDescent="0.2">
      <c r="A16" s="124" t="s">
        <v>170</v>
      </c>
    </row>
  </sheetData>
  <mergeCells count="10">
    <mergeCell ref="A11:B11"/>
    <mergeCell ref="A12:B12"/>
    <mergeCell ref="A13:B13"/>
    <mergeCell ref="A14:B14"/>
    <mergeCell ref="A2:B2"/>
    <mergeCell ref="A6:B6"/>
    <mergeCell ref="A7:B7"/>
    <mergeCell ref="A8:B8"/>
    <mergeCell ref="A9:B9"/>
    <mergeCell ref="A10:B10"/>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DBE4-FACC-4920-A803-8CA9EC927756}">
  <sheetPr>
    <pageSetUpPr fitToPage="1"/>
  </sheetPr>
  <dimension ref="A1:L109"/>
  <sheetViews>
    <sheetView zoomScale="130" zoomScaleNormal="130" zoomScaleSheetLayoutView="130" workbookViewId="0">
      <selection activeCell="A2" sqref="A2"/>
    </sheetView>
  </sheetViews>
  <sheetFormatPr defaultColWidth="8.83203125" defaultRowHeight="12.75" x14ac:dyDescent="0.2"/>
  <cols>
    <col min="1" max="1" width="6.33203125" style="130" customWidth="1"/>
    <col min="2" max="3" width="14.83203125" style="130" customWidth="1"/>
    <col min="4" max="5" width="12.83203125" style="130" customWidth="1"/>
    <col min="6" max="6" width="17.83203125" style="130" customWidth="1"/>
    <col min="7" max="12" width="5.33203125" style="130" customWidth="1"/>
    <col min="13" max="16384" width="8.83203125" style="130"/>
  </cols>
  <sheetData>
    <row r="1" spans="1:12" x14ac:dyDescent="0.2">
      <c r="A1" s="784" t="s">
        <v>192</v>
      </c>
      <c r="B1" s="784"/>
      <c r="C1" s="784"/>
      <c r="D1" s="784"/>
      <c r="E1" s="784"/>
      <c r="F1" s="784"/>
      <c r="G1" s="784"/>
      <c r="H1" s="784"/>
      <c r="I1" s="784"/>
      <c r="J1" s="784"/>
      <c r="K1" s="784"/>
      <c r="L1" s="784"/>
    </row>
    <row r="3" spans="1:12" ht="16.899999999999999" customHeight="1" x14ac:dyDescent="0.2">
      <c r="A3" s="771" t="s">
        <v>171</v>
      </c>
      <c r="B3" s="771"/>
      <c r="C3" s="771"/>
      <c r="D3" s="771"/>
      <c r="E3" s="771"/>
      <c r="F3" s="771"/>
      <c r="G3" s="771"/>
      <c r="H3" s="771"/>
      <c r="I3" s="771"/>
      <c r="J3" s="771"/>
      <c r="K3" s="771"/>
      <c r="L3" s="771"/>
    </row>
    <row r="4" spans="1:12" ht="16.899999999999999" customHeight="1" x14ac:dyDescent="0.2">
      <c r="A4" s="139"/>
      <c r="B4" s="139"/>
      <c r="C4" s="139"/>
      <c r="D4" s="139"/>
      <c r="E4" s="139"/>
      <c r="F4" s="139"/>
      <c r="G4" s="139"/>
      <c r="H4" s="139"/>
      <c r="I4" s="139"/>
      <c r="J4" s="139"/>
      <c r="K4" s="139"/>
      <c r="L4" s="139"/>
    </row>
    <row r="5" spans="1:12" ht="24" customHeight="1" x14ac:dyDescent="0.2">
      <c r="A5" s="137"/>
      <c r="B5" s="137"/>
      <c r="C5" s="137"/>
      <c r="D5" s="137"/>
      <c r="E5" s="137"/>
      <c r="F5" s="790"/>
      <c r="G5" s="790"/>
      <c r="H5" s="138" t="s">
        <v>64</v>
      </c>
      <c r="I5" s="138"/>
      <c r="J5" s="138" t="s">
        <v>66</v>
      </c>
      <c r="K5" s="138"/>
      <c r="L5" s="138" t="s">
        <v>77</v>
      </c>
    </row>
    <row r="6" spans="1:12" ht="16.899999999999999" customHeight="1" x14ac:dyDescent="0.2">
      <c r="A6" s="790"/>
      <c r="B6" s="790"/>
      <c r="C6" s="137" t="s">
        <v>172</v>
      </c>
      <c r="D6" s="137"/>
      <c r="E6" s="137"/>
      <c r="F6" s="137"/>
      <c r="G6" s="137"/>
      <c r="H6" s="137"/>
      <c r="I6" s="137"/>
      <c r="J6" s="137"/>
      <c r="K6" s="137"/>
      <c r="L6" s="137"/>
    </row>
    <row r="7" spans="1:12" ht="16.899999999999999" customHeight="1" x14ac:dyDescent="0.2">
      <c r="A7" s="136"/>
      <c r="B7" s="136"/>
      <c r="C7" s="136"/>
      <c r="D7" s="136"/>
      <c r="E7" s="136"/>
      <c r="F7" s="136"/>
      <c r="G7" s="136"/>
      <c r="H7" s="136"/>
      <c r="I7" s="136"/>
      <c r="J7" s="136"/>
      <c r="K7" s="136"/>
      <c r="L7" s="136"/>
    </row>
    <row r="8" spans="1:12" s="134" customFormat="1" ht="21" customHeight="1" x14ac:dyDescent="0.15">
      <c r="A8" s="791" t="s">
        <v>173</v>
      </c>
      <c r="B8" s="791"/>
      <c r="C8" s="791"/>
      <c r="D8" s="135" t="s">
        <v>174</v>
      </c>
      <c r="E8" s="786"/>
      <c r="F8" s="786"/>
      <c r="G8" s="786"/>
      <c r="H8" s="786"/>
      <c r="I8" s="786"/>
      <c r="J8" s="786"/>
      <c r="K8" s="786"/>
      <c r="L8" s="786"/>
    </row>
    <row r="9" spans="1:12" ht="21" customHeight="1" x14ac:dyDescent="0.15">
      <c r="A9" s="133"/>
      <c r="B9" s="133"/>
      <c r="C9" s="133"/>
      <c r="D9" s="132"/>
      <c r="E9" s="787"/>
      <c r="F9" s="787"/>
      <c r="G9" s="787"/>
      <c r="H9" s="787"/>
      <c r="I9" s="787"/>
      <c r="J9" s="787"/>
      <c r="K9" s="787"/>
      <c r="L9" s="787"/>
    </row>
    <row r="10" spans="1:12" ht="21" customHeight="1" x14ac:dyDescent="0.15">
      <c r="A10" s="133"/>
      <c r="B10" s="133"/>
      <c r="C10" s="133"/>
      <c r="D10" s="788" t="s">
        <v>175</v>
      </c>
      <c r="E10" s="788"/>
      <c r="F10" s="46"/>
      <c r="G10" s="46"/>
      <c r="H10" s="46"/>
      <c r="I10" s="46"/>
      <c r="J10" s="46"/>
      <c r="K10" s="46"/>
      <c r="L10" s="46"/>
    </row>
    <row r="11" spans="1:12" ht="34.5" customHeight="1" x14ac:dyDescent="0.15">
      <c r="D11" s="132"/>
      <c r="E11" s="792"/>
      <c r="F11" s="792"/>
      <c r="G11" s="792"/>
      <c r="H11" s="792"/>
      <c r="I11" s="792"/>
      <c r="J11" s="792"/>
      <c r="K11" s="792"/>
      <c r="L11" s="792"/>
    </row>
    <row r="12" spans="1:12" ht="27.75" customHeight="1" x14ac:dyDescent="0.2">
      <c r="A12" s="785"/>
      <c r="B12" s="785"/>
      <c r="C12" s="785"/>
      <c r="D12" s="785"/>
      <c r="E12" s="785"/>
      <c r="F12" s="785"/>
      <c r="G12" s="785"/>
      <c r="H12" s="785"/>
      <c r="I12" s="785"/>
      <c r="J12" s="785"/>
      <c r="K12" s="785"/>
      <c r="L12" s="785"/>
    </row>
    <row r="13" spans="1:12" ht="27.75" customHeight="1" x14ac:dyDescent="0.2">
      <c r="A13" s="131"/>
      <c r="B13" s="131"/>
      <c r="C13" s="131"/>
      <c r="D13" s="131"/>
      <c r="E13" s="131"/>
      <c r="F13" s="131"/>
      <c r="G13" s="131"/>
      <c r="H13" s="131"/>
      <c r="I13" s="131"/>
      <c r="J13" s="131"/>
      <c r="K13" s="131"/>
      <c r="L13" s="131"/>
    </row>
    <row r="14" spans="1:12" s="126" customFormat="1" ht="54.75" customHeight="1" x14ac:dyDescent="0.2">
      <c r="A14" s="789" t="s">
        <v>176</v>
      </c>
      <c r="B14" s="789"/>
      <c r="C14" s="789"/>
      <c r="D14" s="789"/>
      <c r="E14" s="789"/>
      <c r="F14" s="789"/>
      <c r="G14" s="789"/>
      <c r="H14" s="789"/>
      <c r="I14" s="789"/>
      <c r="J14" s="789"/>
      <c r="K14" s="789"/>
      <c r="L14" s="789"/>
    </row>
    <row r="15" spans="1:12" x14ac:dyDescent="0.2">
      <c r="A15" s="793" t="s">
        <v>177</v>
      </c>
      <c r="B15" s="793"/>
      <c r="C15" s="793"/>
      <c r="D15" s="793"/>
      <c r="E15" s="793"/>
      <c r="F15" s="793"/>
      <c r="G15" s="793"/>
      <c r="H15" s="793"/>
      <c r="I15" s="793"/>
      <c r="J15" s="793"/>
      <c r="K15" s="793"/>
      <c r="L15" s="793"/>
    </row>
    <row r="17" spans="1:12" ht="9" customHeight="1" x14ac:dyDescent="0.2">
      <c r="A17" s="781"/>
      <c r="B17" s="782"/>
      <c r="C17" s="782"/>
      <c r="D17" s="782"/>
      <c r="E17" s="782"/>
      <c r="F17" s="782"/>
      <c r="G17" s="782"/>
      <c r="H17" s="782"/>
      <c r="I17" s="782"/>
      <c r="J17" s="782"/>
      <c r="K17" s="782"/>
      <c r="L17" s="783"/>
    </row>
    <row r="18" spans="1:12" s="125" customFormat="1" ht="61.5" customHeight="1" x14ac:dyDescent="0.2">
      <c r="A18" s="778" t="s">
        <v>178</v>
      </c>
      <c r="B18" s="779"/>
      <c r="C18" s="779"/>
      <c r="D18" s="779"/>
      <c r="E18" s="779"/>
      <c r="F18" s="779"/>
      <c r="G18" s="779"/>
      <c r="H18" s="779"/>
      <c r="I18" s="779"/>
      <c r="J18" s="779"/>
      <c r="K18" s="779"/>
      <c r="L18" s="780"/>
    </row>
    <row r="19" spans="1:12" s="125" customFormat="1" ht="12" x14ac:dyDescent="0.2">
      <c r="A19" s="47" t="s">
        <v>179</v>
      </c>
      <c r="B19" s="779" t="s">
        <v>180</v>
      </c>
      <c r="C19" s="779"/>
      <c r="D19" s="779"/>
      <c r="E19" s="779"/>
      <c r="F19" s="779"/>
      <c r="G19" s="779"/>
      <c r="H19" s="779"/>
      <c r="I19" s="779"/>
      <c r="J19" s="779"/>
      <c r="K19" s="779"/>
      <c r="L19" s="780"/>
    </row>
    <row r="20" spans="1:12" s="125" customFormat="1" ht="92.25" customHeight="1" x14ac:dyDescent="0.2">
      <c r="A20" s="47" t="s">
        <v>181</v>
      </c>
      <c r="B20" s="794" t="s">
        <v>182</v>
      </c>
      <c r="C20" s="794"/>
      <c r="D20" s="794"/>
      <c r="E20" s="794"/>
      <c r="F20" s="794"/>
      <c r="G20" s="794"/>
      <c r="H20" s="794"/>
      <c r="I20" s="794"/>
      <c r="J20" s="794"/>
      <c r="K20" s="794"/>
      <c r="L20" s="795"/>
    </row>
    <row r="21" spans="1:12" s="125" customFormat="1" ht="42" customHeight="1" x14ac:dyDescent="0.2">
      <c r="A21" s="47" t="s">
        <v>183</v>
      </c>
      <c r="B21" s="794" t="s">
        <v>184</v>
      </c>
      <c r="C21" s="794"/>
      <c r="D21" s="794"/>
      <c r="E21" s="794"/>
      <c r="F21" s="794"/>
      <c r="G21" s="794"/>
      <c r="H21" s="794"/>
      <c r="I21" s="794"/>
      <c r="J21" s="794"/>
      <c r="K21" s="794"/>
      <c r="L21" s="795"/>
    </row>
    <row r="22" spans="1:12" s="125" customFormat="1" ht="45" customHeight="1" x14ac:dyDescent="0.2">
      <c r="A22" s="47" t="s">
        <v>185</v>
      </c>
      <c r="B22" s="794" t="s">
        <v>186</v>
      </c>
      <c r="C22" s="794"/>
      <c r="D22" s="794"/>
      <c r="E22" s="794"/>
      <c r="F22" s="794"/>
      <c r="G22" s="794"/>
      <c r="H22" s="794"/>
      <c r="I22" s="794"/>
      <c r="J22" s="794"/>
      <c r="K22" s="794"/>
      <c r="L22" s="795"/>
    </row>
    <row r="23" spans="1:12" s="125" customFormat="1" ht="34.5" customHeight="1" x14ac:dyDescent="0.2">
      <c r="A23" s="47" t="s">
        <v>187</v>
      </c>
      <c r="B23" s="794" t="s">
        <v>188</v>
      </c>
      <c r="C23" s="794"/>
      <c r="D23" s="794"/>
      <c r="E23" s="794"/>
      <c r="F23" s="794"/>
      <c r="G23" s="794"/>
      <c r="H23" s="794"/>
      <c r="I23" s="794"/>
      <c r="J23" s="794"/>
      <c r="K23" s="794"/>
      <c r="L23" s="795"/>
    </row>
    <row r="24" spans="1:12" s="125" customFormat="1" ht="12" x14ac:dyDescent="0.2">
      <c r="A24" s="48"/>
      <c r="B24" s="796"/>
      <c r="C24" s="796"/>
      <c r="D24" s="796"/>
      <c r="E24" s="796"/>
      <c r="F24" s="796"/>
      <c r="G24" s="796"/>
      <c r="H24" s="796"/>
      <c r="I24" s="796"/>
      <c r="J24" s="796"/>
      <c r="K24" s="796"/>
      <c r="L24" s="797"/>
    </row>
    <row r="25" spans="1:12" s="125" customFormat="1" ht="12" x14ac:dyDescent="0.2"/>
    <row r="26" spans="1:12" s="125" customFormat="1" ht="12" x14ac:dyDescent="0.2"/>
    <row r="27" spans="1:12" s="125" customFormat="1" ht="12" x14ac:dyDescent="0.2"/>
    <row r="28" spans="1:12" s="125" customFormat="1" ht="12" x14ac:dyDescent="0.2"/>
    <row r="29" spans="1:12" s="125" customFormat="1" ht="12" x14ac:dyDescent="0.2"/>
    <row r="30" spans="1:12" s="125" customFormat="1" ht="12" x14ac:dyDescent="0.2"/>
    <row r="31" spans="1:12" s="125" customFormat="1" ht="12" x14ac:dyDescent="0.2"/>
    <row r="32" spans="1:12" s="125" customFormat="1" ht="12" x14ac:dyDescent="0.2"/>
    <row r="33" s="125" customFormat="1" ht="12" x14ac:dyDescent="0.2"/>
    <row r="34" s="125" customFormat="1" ht="12" x14ac:dyDescent="0.2"/>
    <row r="35" s="125" customFormat="1" ht="12" x14ac:dyDescent="0.2"/>
    <row r="36" s="125" customFormat="1" ht="12" x14ac:dyDescent="0.2"/>
    <row r="37" s="125" customFormat="1" ht="12" x14ac:dyDescent="0.2"/>
    <row r="38" s="125" customFormat="1" ht="12" x14ac:dyDescent="0.2"/>
    <row r="39" s="125" customFormat="1" ht="12" x14ac:dyDescent="0.2"/>
    <row r="40" s="125" customFormat="1" ht="12" x14ac:dyDescent="0.2"/>
    <row r="41" s="125" customFormat="1" ht="12" x14ac:dyDescent="0.2"/>
    <row r="42" s="125" customFormat="1" ht="12" x14ac:dyDescent="0.2"/>
    <row r="43" s="125" customFormat="1" ht="12" x14ac:dyDescent="0.2"/>
    <row r="44" s="125" customFormat="1" ht="12" x14ac:dyDescent="0.2"/>
    <row r="45" s="125" customFormat="1" ht="12" x14ac:dyDescent="0.2"/>
    <row r="46" s="125" customFormat="1" ht="12" x14ac:dyDescent="0.2"/>
    <row r="47" s="125" customFormat="1" ht="12" x14ac:dyDescent="0.2"/>
    <row r="48" s="125" customFormat="1" ht="12" x14ac:dyDescent="0.2"/>
    <row r="49" s="125" customFormat="1" ht="12" x14ac:dyDescent="0.2"/>
    <row r="50" s="125" customFormat="1" ht="12" x14ac:dyDescent="0.2"/>
    <row r="51" s="125" customFormat="1" ht="12" x14ac:dyDescent="0.2"/>
    <row r="52" s="125" customFormat="1" ht="12" x14ac:dyDescent="0.2"/>
    <row r="53" s="125" customFormat="1" ht="12" x14ac:dyDescent="0.2"/>
    <row r="54" s="125" customFormat="1" ht="12" x14ac:dyDescent="0.2"/>
    <row r="55" s="125" customFormat="1" ht="12" x14ac:dyDescent="0.2"/>
    <row r="56" s="125" customFormat="1" ht="12" x14ac:dyDescent="0.2"/>
    <row r="57" s="125" customFormat="1" ht="12" x14ac:dyDescent="0.2"/>
    <row r="58" s="125" customFormat="1" ht="12" x14ac:dyDescent="0.2"/>
    <row r="59" s="125" customFormat="1" ht="12" x14ac:dyDescent="0.2"/>
    <row r="60" s="125" customFormat="1" ht="12" x14ac:dyDescent="0.2"/>
    <row r="61" s="125" customFormat="1" ht="12" x14ac:dyDescent="0.2"/>
    <row r="62" s="125" customFormat="1" ht="12" x14ac:dyDescent="0.2"/>
    <row r="63" s="125" customFormat="1" ht="12" x14ac:dyDescent="0.2"/>
    <row r="64" s="125" customFormat="1" ht="12" x14ac:dyDescent="0.2"/>
    <row r="65" s="125" customFormat="1" ht="12" x14ac:dyDescent="0.2"/>
    <row r="66" s="125" customFormat="1" ht="12" x14ac:dyDescent="0.2"/>
    <row r="67" s="125" customFormat="1" ht="12" x14ac:dyDescent="0.2"/>
    <row r="68" s="125" customFormat="1" ht="12" x14ac:dyDescent="0.2"/>
    <row r="69" s="125" customFormat="1" ht="12" x14ac:dyDescent="0.2"/>
    <row r="70" s="125" customFormat="1" ht="12" x14ac:dyDescent="0.2"/>
    <row r="71" s="125" customFormat="1" ht="12" x14ac:dyDescent="0.2"/>
    <row r="72" s="125" customFormat="1" ht="12" x14ac:dyDescent="0.2"/>
    <row r="73" s="125" customFormat="1" ht="12" x14ac:dyDescent="0.2"/>
    <row r="74" s="125" customFormat="1" ht="12" x14ac:dyDescent="0.2"/>
    <row r="75" s="125" customFormat="1" ht="12" x14ac:dyDescent="0.2"/>
    <row r="76" s="125" customFormat="1" ht="12" x14ac:dyDescent="0.2"/>
    <row r="77" s="125" customFormat="1" ht="12" x14ac:dyDescent="0.2"/>
    <row r="78" s="125" customFormat="1" ht="12" x14ac:dyDescent="0.2"/>
    <row r="79" s="125" customFormat="1" ht="12" x14ac:dyDescent="0.2"/>
    <row r="80" s="125" customFormat="1" ht="12" x14ac:dyDescent="0.2"/>
    <row r="81" s="125" customFormat="1" ht="12" x14ac:dyDescent="0.2"/>
    <row r="82" s="125" customFormat="1" ht="12" x14ac:dyDescent="0.2"/>
    <row r="83" s="125" customFormat="1" ht="12" x14ac:dyDescent="0.2"/>
    <row r="84" s="125" customFormat="1" ht="12" x14ac:dyDescent="0.2"/>
    <row r="85" s="125" customFormat="1" ht="12" x14ac:dyDescent="0.2"/>
    <row r="86" s="125" customFormat="1" ht="12" x14ac:dyDescent="0.2"/>
    <row r="87" s="125" customFormat="1" ht="12" x14ac:dyDescent="0.2"/>
    <row r="88" s="125" customFormat="1" ht="12" x14ac:dyDescent="0.2"/>
    <row r="89" s="125" customFormat="1" ht="12" x14ac:dyDescent="0.2"/>
    <row r="90" s="125" customFormat="1" ht="12" x14ac:dyDescent="0.2"/>
    <row r="91" s="125" customFormat="1" ht="12" x14ac:dyDescent="0.2"/>
    <row r="92" s="125" customFormat="1" ht="12" x14ac:dyDescent="0.2"/>
    <row r="93" s="125" customFormat="1" ht="12" x14ac:dyDescent="0.2"/>
    <row r="94" s="125" customFormat="1" ht="12" x14ac:dyDescent="0.2"/>
    <row r="95" s="125" customFormat="1" ht="12" x14ac:dyDescent="0.2"/>
    <row r="96" s="125" customFormat="1" ht="12" x14ac:dyDescent="0.2"/>
    <row r="97" s="125" customFormat="1" ht="12" x14ac:dyDescent="0.2"/>
    <row r="98" s="125" customFormat="1" ht="12" x14ac:dyDescent="0.2"/>
    <row r="99" s="125" customFormat="1" ht="12" x14ac:dyDescent="0.2"/>
    <row r="100" s="125" customFormat="1" ht="12" x14ac:dyDescent="0.2"/>
    <row r="101" s="125" customFormat="1" ht="12" x14ac:dyDescent="0.2"/>
    <row r="102" s="125" customFormat="1" ht="12" x14ac:dyDescent="0.2"/>
    <row r="103" s="125" customFormat="1" ht="12" x14ac:dyDescent="0.2"/>
    <row r="104" s="125" customFormat="1" ht="12" x14ac:dyDescent="0.2"/>
    <row r="105" s="125" customFormat="1" ht="12" x14ac:dyDescent="0.2"/>
    <row r="106" s="125" customFormat="1" ht="12" x14ac:dyDescent="0.2"/>
    <row r="107" s="125" customFormat="1" ht="12" x14ac:dyDescent="0.2"/>
    <row r="108" s="125" customFormat="1" ht="12" x14ac:dyDescent="0.2"/>
    <row r="109" s="125" customFormat="1" ht="12" x14ac:dyDescent="0.2"/>
  </sheetData>
  <mergeCells count="19">
    <mergeCell ref="B20:L20"/>
    <mergeCell ref="B21:L21"/>
    <mergeCell ref="B22:L22"/>
    <mergeCell ref="B23:L23"/>
    <mergeCell ref="B24:L24"/>
    <mergeCell ref="A18:L18"/>
    <mergeCell ref="B19:L19"/>
    <mergeCell ref="A17:L17"/>
    <mergeCell ref="A1:L1"/>
    <mergeCell ref="A3:L3"/>
    <mergeCell ref="A12:L12"/>
    <mergeCell ref="E8:L9"/>
    <mergeCell ref="D10:E10"/>
    <mergeCell ref="A14:L14"/>
    <mergeCell ref="A6:B6"/>
    <mergeCell ref="A8:C8"/>
    <mergeCell ref="E11:L11"/>
    <mergeCell ref="F5:G5"/>
    <mergeCell ref="A15:L15"/>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チェックリスト</vt:lpstr>
      <vt:lpstr>付表1</vt:lpstr>
      <vt:lpstr>（参考）記入欄不足時の資料</vt:lpstr>
      <vt:lpstr>訪問型サービス（１枚版）</vt:lpstr>
      <vt:lpstr>訪問型サービス（100名）</vt:lpstr>
      <vt:lpstr>記入方法</vt:lpstr>
      <vt:lpstr>プルダウン・リスト</vt:lpstr>
      <vt:lpstr>【記載例】訪問型サービス</vt:lpstr>
      <vt:lpstr>標準様式2</vt:lpstr>
      <vt:lpstr>標準様式４</vt:lpstr>
      <vt:lpstr>標準様式5</vt:lpstr>
      <vt:lpstr>'（参考）記入欄不足時の資料'!Print_Area</vt:lpstr>
      <vt:lpstr>【記載例】訪問型サービス!Print_Area</vt:lpstr>
      <vt:lpstr>チェックリスト!Print_Area</vt:lpstr>
      <vt:lpstr>記入方法!Print_Area</vt:lpstr>
      <vt:lpstr>標準様式４!Print_Area</vt:lpstr>
      <vt:lpstr>標準様式5!Print_Area</vt:lpstr>
      <vt:lpstr>付表1!Print_Area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プルダウン・リスト!サービス提供責任者</vt:lpstr>
      <vt:lpstr>プルダウン・リスト!管理者</vt:lpstr>
      <vt:lpstr>プルダウン・リスト!職種</vt:lpstr>
      <vt:lpstr>プルダウン・リスト!訪問介護員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2024-05-17T02:27:10Z</dcterms:modified>
</cp:coreProperties>
</file>