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707" activeTab="1"/>
  </bookViews>
  <sheets>
    <sheet name="【記載例】認知症型通所介護" sheetId="8" r:id="rId1"/>
    <sheet name="【記載例】シフト記号表（勤務時間帯）" sheetId="6" r:id="rId2"/>
    <sheet name="認知症型通所介護" sheetId="2" r:id="rId3"/>
    <sheet name="シフト記号表（勤務時間帯)" sheetId="9" r:id="rId4"/>
    <sheet name="記入方法" sheetId="7" r:id="rId5"/>
    <sheet name="プルダウン・リスト" sheetId="3" r:id="rId6"/>
  </sheets>
  <definedNames>
    <definedName name="_xlnm.Print_Area" localSheetId="0">【記載例】認知症型通所介護!$A$1:$BF$71</definedName>
    <definedName name="_xlnm.Print_Area" localSheetId="4">記入方法!$B$1:$S$75</definedName>
    <definedName name="_xlnm.Print_Area" localSheetId="2">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64" i="2" l="1"/>
  <c r="AZ64" i="2" s="1"/>
  <c r="AX63" i="2"/>
  <c r="AZ63" i="2" s="1"/>
  <c r="AX62" i="2"/>
  <c r="AZ62" i="2" s="1"/>
  <c r="AX60" i="2"/>
  <c r="AZ60" i="2" s="1"/>
  <c r="AX59" i="2"/>
  <c r="AZ59" i="2" s="1"/>
  <c r="AX57" i="2"/>
  <c r="AZ57" i="2" s="1"/>
  <c r="AX56" i="2"/>
  <c r="AZ56" i="2" s="1"/>
  <c r="AX54" i="2"/>
  <c r="AZ54" i="2" s="1"/>
  <c r="AX53" i="2"/>
  <c r="AZ53" i="2" s="1"/>
  <c r="AX51" i="2"/>
  <c r="AZ51" i="2" s="1"/>
  <c r="AX50" i="2"/>
  <c r="AZ50" i="2" s="1"/>
  <c r="AX48" i="2"/>
  <c r="AZ48" i="2" s="1"/>
  <c r="AX47" i="2"/>
  <c r="AZ47" i="2" s="1"/>
  <c r="AX45" i="2"/>
  <c r="AZ45" i="2" s="1"/>
  <c r="AX44" i="2"/>
  <c r="AZ44" i="2" s="1"/>
  <c r="AX42" i="2"/>
  <c r="AZ42" i="2" s="1"/>
  <c r="AX41" i="2"/>
  <c r="AZ41" i="2" s="1"/>
  <c r="AX39" i="2"/>
  <c r="AZ39" i="2" s="1"/>
  <c r="AX38" i="2"/>
  <c r="AZ38" i="2" s="1"/>
  <c r="AX36" i="2"/>
  <c r="AZ36" i="2" s="1"/>
  <c r="AX35" i="2"/>
  <c r="AZ35" i="2" s="1"/>
  <c r="AX33" i="2"/>
  <c r="AZ33" i="2" s="1"/>
  <c r="AX32" i="2"/>
  <c r="AZ32" i="2" s="1"/>
  <c r="AX30" i="2"/>
  <c r="AZ30" i="2" s="1"/>
  <c r="AX29" i="2"/>
  <c r="AZ29" i="2" s="1"/>
  <c r="AX27" i="2"/>
  <c r="AZ27" i="2" s="1"/>
  <c r="AX26" i="2"/>
  <c r="AZ26" i="2" s="1"/>
  <c r="AX24" i="2"/>
  <c r="AZ24" i="2" s="1"/>
  <c r="AX23" i="2"/>
  <c r="AZ23"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W67" i="8" s="1"/>
  <c r="AV27" i="8"/>
  <c r="AU27" i="8"/>
  <c r="AT27" i="8"/>
  <c r="AS27" i="8"/>
  <c r="AS67" i="8" s="1"/>
  <c r="AR27" i="8"/>
  <c r="AQ27" i="8"/>
  <c r="AP27" i="8"/>
  <c r="AO27" i="8"/>
  <c r="AO67" i="8" s="1"/>
  <c r="AN27" i="8"/>
  <c r="AM27" i="8"/>
  <c r="AL27" i="8"/>
  <c r="AK27" i="8"/>
  <c r="AK67" i="8" s="1"/>
  <c r="AJ27" i="8"/>
  <c r="AI27" i="8"/>
  <c r="AH27" i="8"/>
  <c r="AG27" i="8"/>
  <c r="AG67" i="8" s="1"/>
  <c r="AF27" i="8"/>
  <c r="AE27" i="8"/>
  <c r="AD27" i="8"/>
  <c r="AC27" i="8"/>
  <c r="AC67" i="8" s="1"/>
  <c r="AB27" i="8"/>
  <c r="AA27" i="8"/>
  <c r="Z27" i="8"/>
  <c r="Y27" i="8"/>
  <c r="Y67" i="8" s="1"/>
  <c r="X27" i="8"/>
  <c r="W27" i="8"/>
  <c r="V27" i="8"/>
  <c r="U27" i="8"/>
  <c r="U67" i="8" s="1"/>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R20" i="8"/>
  <c r="AR21" i="8" s="1"/>
  <c r="AL20" i="8"/>
  <c r="AL21" i="8" s="1"/>
  <c r="AG20" i="8"/>
  <c r="AG21" i="8" s="1"/>
  <c r="AB20" i="8"/>
  <c r="AB21" i="8" s="1"/>
  <c r="V20" i="8"/>
  <c r="V21" i="8" s="1"/>
  <c r="AW19" i="8"/>
  <c r="AW20" i="8" s="1"/>
  <c r="AW21" i="8" s="1"/>
  <c r="AV19" i="8"/>
  <c r="AV20" i="8" s="1"/>
  <c r="AV21" i="8" s="1"/>
  <c r="AU19" i="8"/>
  <c r="AU20" i="8" s="1"/>
  <c r="AU21" i="8" s="1"/>
  <c r="BC14" i="8"/>
  <c r="T10" i="8"/>
  <c r="BB8" i="8"/>
  <c r="T8" i="8"/>
  <c r="AC2" i="8"/>
  <c r="AQ20" i="8" s="1"/>
  <c r="AQ21" i="8" s="1"/>
  <c r="W68" i="8" l="1"/>
  <c r="AI68" i="8"/>
  <c r="AM68" i="8"/>
  <c r="AQ68" i="8"/>
  <c r="AU68" i="8"/>
  <c r="U69" i="8"/>
  <c r="Y69" i="8"/>
  <c r="AC69" i="8"/>
  <c r="AG69" i="8"/>
  <c r="AK69" i="8"/>
  <c r="AO69" i="8"/>
  <c r="AS69"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69" i="8"/>
  <c r="Z69" i="8"/>
  <c r="AD69" i="8"/>
  <c r="AH69" i="8"/>
  <c r="AL69"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S67" i="8"/>
  <c r="AA67" i="8"/>
  <c r="AI67" i="8"/>
  <c r="AQ67" i="8"/>
  <c r="U68" i="8"/>
  <c r="Y68" i="8"/>
  <c r="AC68" i="8"/>
  <c r="AG68" i="8"/>
  <c r="AK68" i="8"/>
  <c r="AO68" i="8"/>
  <c r="AS68" i="8"/>
  <c r="AW68" i="8"/>
  <c r="S69" i="8"/>
  <c r="W69" i="8"/>
  <c r="AA69" i="8"/>
  <c r="AE69" i="8"/>
  <c r="AI69" i="8"/>
  <c r="AM69" i="8"/>
  <c r="AQ69" i="8"/>
  <c r="AU69" i="8"/>
  <c r="S70" i="8"/>
  <c r="W70" i="8"/>
  <c r="AA70" i="8"/>
  <c r="AE70" i="8"/>
  <c r="AI70" i="8"/>
  <c r="AM70" i="8"/>
  <c r="AQ70" i="8"/>
  <c r="AU70" i="8"/>
  <c r="S68" i="8"/>
  <c r="AA68" i="8"/>
  <c r="AD20" i="8"/>
  <c r="AD21" i="8" s="1"/>
  <c r="W67" i="8"/>
  <c r="AE67" i="8"/>
  <c r="AM67" i="8"/>
  <c r="AU67" i="8"/>
  <c r="U20" i="8"/>
  <c r="U21" i="8" s="1"/>
  <c r="Z20" i="8"/>
  <c r="Z21" i="8" s="1"/>
  <c r="AF20" i="8"/>
  <c r="AF21" i="8" s="1"/>
  <c r="AK20" i="8"/>
  <c r="AK21" i="8" s="1"/>
  <c r="AP20" i="8"/>
  <c r="AP21" i="8" s="1"/>
  <c r="V68" i="8"/>
  <c r="Z68" i="8"/>
  <c r="AD68" i="8"/>
  <c r="T69" i="8"/>
  <c r="X69" i="8"/>
  <c r="AB69" i="8"/>
  <c r="AF69" i="8"/>
  <c r="AJ69" i="8"/>
  <c r="T70" i="8"/>
  <c r="X70" i="8"/>
  <c r="AB70" i="8"/>
  <c r="AJ70" i="8"/>
  <c r="AN70" i="8"/>
  <c r="AR70" i="8"/>
  <c r="AV70" i="8"/>
  <c r="T67" i="8"/>
  <c r="X67" i="8"/>
  <c r="AB67" i="8"/>
  <c r="AF67" i="8"/>
  <c r="AJ67" i="8"/>
  <c r="AN67" i="8"/>
  <c r="AR67" i="8"/>
  <c r="AV67" i="8"/>
  <c r="AH68" i="8"/>
  <c r="AL68" i="8"/>
  <c r="AP68" i="8"/>
  <c r="AT68" i="8"/>
  <c r="AN69" i="8"/>
  <c r="AR69" i="8"/>
  <c r="AV69" i="8"/>
  <c r="AD70" i="8"/>
  <c r="V67" i="8"/>
  <c r="Z67" i="8"/>
  <c r="AD67" i="8"/>
  <c r="AH67" i="8"/>
  <c r="AL67" i="8"/>
  <c r="AP67" i="8"/>
  <c r="AT67" i="8"/>
  <c r="AR68" i="8"/>
  <c r="AV68" i="8"/>
  <c r="AP69" i="8"/>
  <c r="AT69" i="8"/>
  <c r="AF70" i="8"/>
  <c r="AX36" i="8"/>
  <c r="AZ36" i="8" s="1"/>
  <c r="AX48" i="8"/>
  <c r="AZ48" i="8" s="1"/>
  <c r="AX53" i="8"/>
  <c r="AZ53" i="8" s="1"/>
  <c r="AX60" i="8"/>
  <c r="AZ60" i="8" s="1"/>
  <c r="AX29" i="8"/>
  <c r="AX30" i="8"/>
  <c r="AZ30" i="8" s="1"/>
  <c r="AX35" i="8"/>
  <c r="AZ35" i="8" s="1"/>
  <c r="AX42" i="8"/>
  <c r="AZ42" i="8" s="1"/>
  <c r="AX47" i="8"/>
  <c r="AZ47" i="8" s="1"/>
  <c r="AX54" i="8"/>
  <c r="AX59" i="8"/>
  <c r="AZ59" i="8" s="1"/>
  <c r="AX24" i="8"/>
  <c r="AZ24" i="8" s="1"/>
  <c r="AX27" i="8"/>
  <c r="AZ27" i="8" s="1"/>
  <c r="AX32" i="8"/>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4" i="8"/>
  <c r="X62" i="8"/>
  <c r="AF62" i="8"/>
  <c r="W64" i="8"/>
  <c r="AM64" i="8"/>
  <c r="S62" i="8"/>
  <c r="AA62" i="8"/>
  <c r="AI62" i="8"/>
  <c r="AQ62" i="8"/>
  <c r="Z64" i="8"/>
  <c r="AH64" i="8"/>
  <c r="AP64" i="8"/>
  <c r="AV62" i="8"/>
  <c r="AU64" i="8"/>
  <c r="T62" i="8"/>
  <c r="AB62" i="8"/>
  <c r="AJ62" i="8"/>
  <c r="AR62" i="8"/>
  <c r="S64" i="8"/>
  <c r="AA64" i="8"/>
  <c r="AI64" i="8"/>
  <c r="AQ64" i="8"/>
  <c r="AN62" i="8"/>
  <c r="AE64" i="8"/>
  <c r="W62" i="8"/>
  <c r="AE62" i="8"/>
  <c r="AM62" i="8"/>
  <c r="AU62" i="8"/>
  <c r="V64" i="8"/>
  <c r="AD64" i="8"/>
  <c r="AL64" i="8"/>
  <c r="AT64" i="8"/>
  <c r="AZ54" i="8"/>
  <c r="AZ56" i="8"/>
  <c r="AZ29" i="8"/>
  <c r="AZ57" i="8"/>
  <c r="U62" i="8"/>
  <c r="Y62" i="8"/>
  <c r="AC62" i="8"/>
  <c r="AG62" i="8"/>
  <c r="AK62" i="8"/>
  <c r="AO62" i="8"/>
  <c r="AS62" i="8"/>
  <c r="AW62" i="8"/>
  <c r="T64" i="8"/>
  <c r="X64" i="8"/>
  <c r="AB64" i="8"/>
  <c r="AF64" i="8"/>
  <c r="AJ64" i="8"/>
  <c r="AN64" i="8"/>
  <c r="AR64" i="8"/>
  <c r="AV64" i="8"/>
  <c r="S20" i="8"/>
  <c r="S21" i="8" s="1"/>
  <c r="W20" i="8"/>
  <c r="W21" i="8" s="1"/>
  <c r="AA20" i="8"/>
  <c r="AA21" i="8" s="1"/>
  <c r="AE20" i="8"/>
  <c r="AE21" i="8" s="1"/>
  <c r="AI20" i="8"/>
  <c r="AI21" i="8" s="1"/>
  <c r="AM20" i="8"/>
  <c r="AM21" i="8" s="1"/>
  <c r="V62" i="8"/>
  <c r="Z62" i="8"/>
  <c r="AD62" i="8"/>
  <c r="AH62" i="8"/>
  <c r="AL62" i="8"/>
  <c r="AP62" i="8"/>
  <c r="AT62" i="8"/>
  <c r="U64" i="8"/>
  <c r="Y64" i="8"/>
  <c r="AC64" i="8"/>
  <c r="AG64" i="8"/>
  <c r="AK64" i="8"/>
  <c r="AO64" i="8"/>
  <c r="AS64" i="8"/>
  <c r="S36" i="6"/>
  <c r="Q36" i="6"/>
  <c r="S35" i="6"/>
  <c r="Q35" i="6"/>
  <c r="S34" i="6"/>
  <c r="Q34" i="6"/>
  <c r="S33" i="6"/>
  <c r="Q33" i="6"/>
  <c r="AZ32" i="8" l="1"/>
  <c r="AX63" i="8"/>
  <c r="AZ63" i="8" s="1"/>
  <c r="AZ26" i="8"/>
  <c r="AX64" i="8"/>
  <c r="AZ64"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K36" i="6" l="1"/>
  <c r="K35" i="6"/>
  <c r="K34" i="6"/>
  <c r="K33" i="6"/>
  <c r="K21" i="6"/>
  <c r="K20" i="6"/>
  <c r="K19" i="6"/>
  <c r="K18" i="6"/>
  <c r="K17" i="6"/>
  <c r="K16" i="6"/>
  <c r="K15" i="6"/>
  <c r="K14" i="6"/>
  <c r="K13" i="6"/>
  <c r="K12" i="6"/>
  <c r="K11" i="6"/>
  <c r="K10" i="6"/>
  <c r="K9" i="6"/>
  <c r="K8" i="6"/>
  <c r="AC2" i="2"/>
  <c r="AV19" i="2" l="1"/>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F60" i="2" l="1"/>
  <c r="F57" i="2"/>
  <c r="F54" i="2"/>
  <c r="F51" i="2"/>
  <c r="F48" i="2"/>
  <c r="F45" i="2"/>
  <c r="F42" i="2"/>
  <c r="F39" i="2"/>
  <c r="F36" i="2"/>
  <c r="F33" i="2"/>
  <c r="F30" i="2"/>
  <c r="F27" i="2"/>
  <c r="F24" i="2"/>
  <c r="AV70" i="2" l="1"/>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<sst xmlns="http://schemas.openxmlformats.org/spreadsheetml/2006/main" count="1219" uniqueCount="237">
  <si>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</si>
  <si>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</si>
  <si>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</si>
  <si>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</si>
  <si>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</si>
  <si>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</si>
  <si>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</si>
  <si>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</si>
  <si>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</si>
  <si>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</si>
  <si>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</si>
  <si>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</si>
  <si>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</si>
  <si>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</si>
  <si>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</si>
  <si>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</si>
  <si>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</si>
  <si>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</si>
  <si>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</si>
  <si>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</si>
  <si>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</si>
  <si>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</si>
  <si>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</si>
  <si>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</si>
  <si>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</si>
  <si>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</si>
  <si>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</si>
  <si>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</si>
  <si>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</si>
  <si>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</si>
  <si>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</si>
  <si>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</si>
  <si>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</si>
  <si>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</si>
  <si>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</si>
  <si>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</si>
  <si>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</si>
  <si>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</si>
  <si>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</si>
  <si>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</si>
  <si>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</si>
  <si>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</si>
  <si>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</si>
  <si>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</si>
  <si>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</si>
  <si>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</si>
  <si>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</si>
  <si>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</si>
  <si>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</si>
  <si>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</si>
  <si>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</si>
  <si>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</si>
  <si>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</si>
  <si>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</si>
  <si>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</si>
  <si>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</si>
  <si>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</si>
  <si>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</si>
  <si>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</si>
  <si>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</si>
  <si>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</si>
  <si>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</si>
  <si>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</si>
  <si>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</si>
  <si>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</si>
  <si>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</si>
  <si>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</si>
  <si>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</si>
  <si>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</si>
  <si>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</si>
  <si>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</si>
  <si>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</si>
  <si>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</si>
  <si>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</si>
  <si>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</si>
  <si>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</si>
  <si>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</si>
  <si>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</si>
  <si>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</si>
  <si>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</si>
  <si>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</si>
  <si>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</si>
  <si>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</si>
  <si>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</si>
  <si>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</si>
  <si>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</si>
  <si>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</si>
  <si>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</si>
  <si>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</si>
  <si>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</si>
  <si>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</si>
  <si>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</si>
  <si>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</si>
  <si>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</si>
  <si>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</si>
  <si>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</si>
  <si>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</si>
  <si>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</si>
  <si>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</si>
  <si>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</si>
  <si>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</si>
  <si>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</si>
  <si>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</si>
  <si>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</si>
  <si>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</si>
  <si>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</si>
  <si>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</si>
  <si>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</si>
  <si>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</si>
  <si>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</si>
  <si>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</si>
  <si>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</si>
  <si>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</si>
  <si>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</si>
  <si>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</si>
  <si>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</si>
  <si>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</si>
  <si>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</si>
  <si>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</si>
  <si>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</si>
  <si>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</si>
  <si>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</si>
  <si>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</si>
  <si>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</si>
  <si>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</si>
  <si>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</si>
  <si>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</si>
  <si>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</si>
  <si>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</si>
  <si>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</si>
  <si>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</si>
  <si>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</si>
  <si>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</si>
  <si>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</si>
  <si>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</si>
  <si>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</si>
  <si>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</si>
  <si>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</si>
  <si>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</si>
  <si>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</si>
  <si>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</si>
  <si>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</si>
  <si>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</si>
  <si>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</si>
  <si>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</si>
  <si>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</si>
  <si>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</si>
  <si>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</si>
  <si>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</si>
  <si>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</si>
  <si>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</si>
  <si>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</si>
  <si>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</si>
  <si>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</si>
  <si>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</si>
  <si>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</si>
  <si>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</si>
  <si>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</si>
  <si>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</si>
  <si>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</si>
  <si>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</si>
  <si>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</si>
  <si>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</si>
  <si>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</si>
  <si>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</si>
  <si>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</si>
  <si>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</si>
  <si>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</si>
  <si>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</si>
  <si>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</si>
  <si>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</si>
  <si>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</si>
  <si>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</si>
  <si>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</si>
  <si>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</si>
  <si>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</si>
  <si>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</si>
  <si>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</si>
  <si>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</si>
  <si>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</si>
  <si>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</si>
  <si>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</si>
  <si>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</si>
  <si>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</si>
  <si>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</si>
  <si>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</si>
  <si>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</si>
  <si>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</si>
  <si>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</si>
  <si>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</si>
  <si>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</si>
  <si>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</si>
  <si>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</si>
  <si>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</si>
  <si>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</si>
  <si>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</si>
  <si>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</si>
  <si>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</si>
  <si>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</si>
  <si>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</si>
  <si>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</si>
  <si>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</si>
  <si>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</si>
  <si>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</si>
  <si>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</si>
  <si>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</si>
  <si>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</si>
  <si>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</si>
  <si>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</si>
  <si>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</si>
  <si>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</si>
  <si>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</si>
  <si>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</si>
  <si>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</si>
  <si>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</si>
  <si>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</si>
  <si>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</si>
  <si>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</si>
  <si>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</si>
  <si>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</si>
  <si>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</si>
  <si>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</si>
  <si>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</si>
  <si>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</si>
  <si>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</si>
  <si>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</si>
  <si>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</si>
  <si>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</si>
  <si>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</si>
  <si>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</si>
  <si>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</si>
  <si>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</si>
  <si>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</si>
  <si>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（地-参考様式1-2）</t>
    <phoneticPr fontId="2"/>
  </si>
  <si>
    <t>（地-参考様式1-2）</t>
    <phoneticPr fontId="2"/>
  </si>
  <si>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</si>
  <si>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2"/>
        <rFont val="BIZ UDゴシック"/>
        <family val="3"/>
        <charset val="128"/>
      </rPr>
      <t>必要に応じて、資格証又は研修修了証等の写しを添付資料として提出</t>
    </r>
    <r>
      <rPr>
        <b/>
        <sz val="12"/>
        <rFont val="BIZ UDゴシック"/>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</si>
</sst>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3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1"/>
      <color rgb="FF000000"/>
      <name val="游ゴシック"/>
      <family val="3"/>
      <charset val="128"/>
    </font>
    <font>
      <sz val="9"/>
      <color rgb="FF000000"/>
      <name val="游ゴシック"/>
      <family val="3"/>
      <charset val="128"/>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b/>
      <sz val="12"/>
      <name val="BIZ UDゴシック"/>
      <family val="3"/>
      <charset val="128"/>
    </font>
    <font>
      <sz val="10"/>
      <name val="BIZ UDゴシック"/>
      <family val="3"/>
      <charset val="128"/>
    </font>
    <font>
      <sz val="11"/>
      <name val="BIZ UDゴシック"/>
      <family val="3"/>
      <charset val="128"/>
    </font>
    <font>
      <sz val="12"/>
      <color rgb="FFFFFF99"/>
      <name val="BIZ UDゴシック"/>
      <family val="3"/>
      <charset val="128"/>
    </font>
    <font>
      <sz val="6"/>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color rgb="FFFF0000"/>
      <name val="BIZ UDゴシック"/>
      <family val="3"/>
      <charset val="128"/>
    </font>
    <font>
      <u/>
      <sz val="12"/>
      <name val="BIZ UDゴシック"/>
      <family val="3"/>
      <charset val="128"/>
    </font>
    <font>
      <b/>
      <u/>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42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8" fillId="0" borderId="0" xfId="0" applyFont="1">
      <alignment vertical="center"/>
    </xf>
    <xf numFmtId="0" fontId="8" fillId="0" borderId="0" xfId="0" applyFont="1" applyAlignment="1">
      <alignment horizontal="right" vertical="center"/>
    </xf>
    <xf numFmtId="0" fontId="5" fillId="0" borderId="0" xfId="0" applyFont="1" applyAlignment="1">
      <alignment horizontal="left" vertical="center"/>
    </xf>
    <xf numFmtId="0" fontId="5" fillId="0" borderId="0" xfId="0" applyFont="1">
      <alignment vertical="center"/>
    </xf>
    <xf numFmtId="0" fontId="7"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9" fillId="0" borderId="0" xfId="0" applyFont="1">
      <alignment vertical="center"/>
    </xf>
    <xf numFmtId="0" fontId="0" fillId="3" borderId="0" xfId="0" applyFill="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3" borderId="0" xfId="0" applyFont="1" applyFill="1">
      <alignmen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4" fillId="0" borderId="0" xfId="0" applyFont="1">
      <alignment vertical="center"/>
    </xf>
    <xf numFmtId="0" fontId="14" fillId="3" borderId="0" xfId="0" applyFont="1" applyFill="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3" fillId="3" borderId="0" xfId="0" quotePrefix="1" applyFont="1" applyFill="1" applyBorder="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Border="1">
      <alignmen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lignment vertical="center"/>
    </xf>
    <xf numFmtId="0" fontId="13" fillId="0" borderId="77" xfId="0" applyFont="1" applyBorder="1" applyAlignment="1">
      <alignment horizontal="center" vertical="center"/>
    </xf>
    <xf numFmtId="0" fontId="16" fillId="0" borderId="0" xfId="0" applyFont="1" applyBorder="1" applyAlignment="1">
      <alignment horizontal="centerContinuous" vertical="center"/>
    </xf>
    <xf numFmtId="0" fontId="13" fillId="0" borderId="0" xfId="0" applyFont="1" applyBorder="1" applyAlignment="1">
      <alignment horizontal="centerContinuous" vertical="center"/>
    </xf>
    <xf numFmtId="0" fontId="13" fillId="2" borderId="77" xfId="0" applyFont="1" applyFill="1" applyBorder="1" applyAlignment="1" applyProtection="1">
      <alignment horizontal="center" vertical="center"/>
      <protection locked="0"/>
    </xf>
    <xf numFmtId="0" fontId="14" fillId="2" borderId="0" xfId="0" applyFont="1" applyFill="1" applyProtection="1">
      <alignment vertical="center"/>
      <protection locked="0"/>
    </xf>
    <xf numFmtId="176" fontId="13" fillId="0" borderId="0" xfId="0" applyNumberFormat="1" applyFont="1" applyBorder="1" applyAlignment="1">
      <alignment vertical="center"/>
    </xf>
    <xf numFmtId="0" fontId="14" fillId="0" borderId="0" xfId="0" applyFont="1" applyBorder="1" applyAlignment="1">
      <alignment horizontal="center" vertical="center"/>
    </xf>
    <xf numFmtId="20" fontId="13" fillId="0" borderId="0" xfId="0" applyNumberFormat="1" applyFont="1" applyBorder="1" applyAlignment="1">
      <alignment vertical="center"/>
    </xf>
    <xf numFmtId="0" fontId="13" fillId="0" borderId="0" xfId="0" applyFont="1" applyBorder="1" applyAlignment="1">
      <alignment vertical="center"/>
    </xf>
    <xf numFmtId="0" fontId="13" fillId="3" borderId="0" xfId="0" applyFont="1" applyFill="1" applyBorder="1" applyAlignment="1">
      <alignment vertical="center"/>
    </xf>
    <xf numFmtId="0" fontId="16" fillId="0" borderId="0" xfId="0" applyFont="1" applyBorder="1" applyAlignment="1">
      <alignment horizontal="left" vertical="center"/>
    </xf>
    <xf numFmtId="0" fontId="13" fillId="3" borderId="0" xfId="0" applyFont="1" applyFill="1" applyBorder="1" applyAlignment="1">
      <alignment horizontal="center" vertical="center"/>
    </xf>
    <xf numFmtId="0" fontId="13" fillId="0" borderId="86" xfId="0" applyFont="1" applyBorder="1">
      <alignment vertical="center"/>
    </xf>
    <xf numFmtId="0" fontId="14" fillId="0" borderId="0" xfId="0" applyFont="1" applyBorder="1" applyAlignment="1">
      <alignment vertical="center"/>
    </xf>
    <xf numFmtId="0" fontId="13" fillId="0" borderId="0" xfId="0" applyFont="1" applyAlignment="1">
      <alignment horizontal="center" vertical="center"/>
    </xf>
    <xf numFmtId="1" fontId="13" fillId="3" borderId="0" xfId="0" applyNumberFormat="1" applyFont="1" applyFill="1" applyBorder="1" applyAlignment="1">
      <alignment vertical="center"/>
    </xf>
    <xf numFmtId="0" fontId="16" fillId="0" borderId="0" xfId="0" applyFont="1" applyAlignment="1">
      <alignment horizontal="right" vertical="center"/>
    </xf>
    <xf numFmtId="0" fontId="16" fillId="0" borderId="0" xfId="0" applyFont="1" applyAlignment="1"/>
    <xf numFmtId="0" fontId="13" fillId="0" borderId="79" xfId="0" applyFont="1" applyBorder="1">
      <alignment vertical="center"/>
    </xf>
    <xf numFmtId="0" fontId="13" fillId="3" borderId="0" xfId="0" applyFont="1" applyFill="1" applyBorder="1">
      <alignment vertical="center"/>
    </xf>
    <xf numFmtId="0" fontId="16" fillId="0" borderId="0" xfId="0" applyFont="1" applyAlignment="1">
      <alignment horizontal="center" vertical="center"/>
    </xf>
    <xf numFmtId="0" fontId="17" fillId="0" borderId="0" xfId="0" applyFont="1" applyBorder="1" applyAlignment="1">
      <alignment vertical="center"/>
    </xf>
    <xf numFmtId="0" fontId="16" fillId="0" borderId="0" xfId="0" applyFont="1" applyAlignment="1">
      <alignment horizontal="left"/>
    </xf>
    <xf numFmtId="20" fontId="13" fillId="3" borderId="0" xfId="0" applyNumberFormat="1" applyFont="1" applyFill="1" applyBorder="1" applyAlignment="1">
      <alignment vertical="center"/>
    </xf>
    <xf numFmtId="0" fontId="17" fillId="0" borderId="0" xfId="0" applyFont="1" applyBorder="1" applyAlignment="1">
      <alignment horizontal="left" vertical="center"/>
    </xf>
    <xf numFmtId="0" fontId="13" fillId="0" borderId="0" xfId="0" applyNumberFormat="1" applyFont="1" applyBorder="1" applyAlignment="1">
      <alignment horizontal="center" vertical="center"/>
    </xf>
    <xf numFmtId="20" fontId="14" fillId="0" borderId="0" xfId="0" applyNumberFormat="1" applyFont="1" applyBorder="1" applyAlignment="1">
      <alignment vertical="center"/>
    </xf>
    <xf numFmtId="0" fontId="14" fillId="0" borderId="0" xfId="0" applyFont="1" applyBorder="1">
      <alignment vertical="center"/>
    </xf>
    <xf numFmtId="0" fontId="15" fillId="0" borderId="0" xfId="0" applyFont="1" applyAlignment="1">
      <alignment horizontal="right" vertical="center"/>
    </xf>
    <xf numFmtId="0" fontId="18" fillId="0" borderId="0" xfId="0" applyFont="1" applyAlignment="1"/>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3" xfId="0" applyFont="1" applyBorder="1" applyAlignment="1">
      <alignment horizontal="center" vertical="center" wrapText="1"/>
    </xf>
    <xf numFmtId="0" fontId="17" fillId="0" borderId="21"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2" borderId="35"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shrinkToFit="1"/>
      <protection locked="0"/>
    </xf>
    <xf numFmtId="0" fontId="17" fillId="2" borderId="47" xfId="0" applyFont="1" applyFill="1" applyBorder="1" applyAlignment="1" applyProtection="1">
      <alignment horizontal="center" vertical="center" shrinkToFit="1"/>
      <protection locked="0"/>
    </xf>
    <xf numFmtId="0" fontId="17" fillId="2" borderId="46" xfId="0" applyFont="1" applyFill="1" applyBorder="1" applyAlignment="1" applyProtection="1">
      <alignment horizontal="center" vertical="center" shrinkToFit="1"/>
      <protection locked="0"/>
    </xf>
    <xf numFmtId="0" fontId="17" fillId="2" borderId="34" xfId="0" applyFont="1" applyFill="1" applyBorder="1" applyAlignment="1" applyProtection="1">
      <alignment horizontal="center" vertical="center" wrapText="1"/>
      <protection locked="0"/>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68" xfId="0" applyFont="1" applyBorder="1" applyAlignment="1">
      <alignment horizontal="center" vertical="center" shrinkToFit="1"/>
    </xf>
    <xf numFmtId="0" fontId="17" fillId="2" borderId="25" xfId="0" applyFont="1" applyFill="1" applyBorder="1" applyAlignment="1" applyProtection="1">
      <alignment horizontal="center" vertical="center" wrapText="1"/>
      <protection locked="0"/>
    </xf>
    <xf numFmtId="0" fontId="17" fillId="0" borderId="104" xfId="0" applyFont="1" applyBorder="1" applyAlignment="1">
      <alignment horizontal="center" vertical="center" shrinkToFit="1"/>
    </xf>
    <xf numFmtId="0" fontId="17" fillId="0" borderId="105" xfId="0" applyFont="1" applyBorder="1" applyAlignment="1">
      <alignment horizontal="center" vertical="center" shrinkToFit="1"/>
    </xf>
    <xf numFmtId="0" fontId="17" fillId="0" borderId="106" xfId="0" applyFont="1" applyBorder="1" applyAlignment="1">
      <alignment horizontal="center" vertical="center" shrinkToFit="1"/>
    </xf>
    <xf numFmtId="0" fontId="17" fillId="2" borderId="42" xfId="0" applyFont="1" applyFill="1" applyBorder="1" applyAlignment="1" applyProtection="1">
      <alignment horizontal="center" vertical="center" wrapText="1"/>
      <protection locked="0"/>
    </xf>
    <xf numFmtId="0" fontId="17" fillId="2" borderId="112" xfId="0" applyFont="1" applyFill="1" applyBorder="1" applyAlignment="1" applyProtection="1">
      <alignment horizontal="center" vertical="center" shrinkToFit="1"/>
      <protection locked="0"/>
    </xf>
    <xf numFmtId="0" fontId="17" fillId="2" borderId="113" xfId="0" applyFont="1" applyFill="1" applyBorder="1" applyAlignment="1" applyProtection="1">
      <alignment horizontal="center" vertical="center" shrinkToFit="1"/>
      <protection locked="0"/>
    </xf>
    <xf numFmtId="0" fontId="17" fillId="2" borderId="114" xfId="0" applyFont="1" applyFill="1" applyBorder="1" applyAlignment="1" applyProtection="1">
      <alignment horizontal="center" vertical="center" shrinkToFit="1"/>
      <protection locked="0"/>
    </xf>
    <xf numFmtId="0" fontId="17" fillId="2" borderId="33" xfId="0" applyFont="1" applyFill="1" applyBorder="1" applyAlignment="1" applyProtection="1">
      <alignment horizontal="center" vertical="center" wrapText="1"/>
      <protection locked="0"/>
    </xf>
    <xf numFmtId="0" fontId="17" fillId="0" borderId="72" xfId="0" applyFont="1" applyBorder="1" applyAlignment="1">
      <alignment horizontal="center" vertical="center" shrinkToFit="1"/>
    </xf>
    <xf numFmtId="0" fontId="17" fillId="0" borderId="73" xfId="0" applyFont="1" applyBorder="1" applyAlignment="1">
      <alignment horizontal="center" vertical="center" shrinkToFit="1"/>
    </xf>
    <xf numFmtId="0" fontId="17" fillId="0" borderId="71" xfId="0" applyFont="1" applyBorder="1" applyAlignment="1">
      <alignment horizontal="center" vertical="center" shrinkToFit="1"/>
    </xf>
    <xf numFmtId="0" fontId="17" fillId="3" borderId="1" xfId="0" applyFont="1" applyFill="1" applyBorder="1">
      <alignment vertical="center"/>
    </xf>
    <xf numFmtId="0" fontId="21"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shrinkToFit="1"/>
    </xf>
    <xf numFmtId="0" fontId="22" fillId="3" borderId="2" xfId="0"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0" borderId="7" xfId="0" applyFont="1" applyBorder="1">
      <alignment vertical="center"/>
    </xf>
    <xf numFmtId="0" fontId="17" fillId="0" borderId="8" xfId="0" applyFont="1" applyFill="1" applyBorder="1" applyAlignment="1">
      <alignment vertical="center" wrapText="1"/>
    </xf>
    <xf numFmtId="0" fontId="17" fillId="3" borderId="50" xfId="0" applyFont="1" applyFill="1" applyBorder="1" applyAlignment="1">
      <alignment horizontal="center" vertical="center" shrinkToFit="1"/>
    </xf>
    <xf numFmtId="0" fontId="17" fillId="3" borderId="49" xfId="0" applyFont="1" applyFill="1" applyBorder="1" applyAlignment="1">
      <alignment horizontal="center" vertical="center" shrinkToFit="1"/>
    </xf>
    <xf numFmtId="0" fontId="17" fillId="3" borderId="51" xfId="0" applyFont="1" applyFill="1" applyBorder="1" applyAlignment="1">
      <alignment horizontal="center" vertical="center" shrinkToFit="1"/>
    </xf>
    <xf numFmtId="0" fontId="17" fillId="0" borderId="30" xfId="0" applyFont="1" applyBorder="1">
      <alignment vertical="center"/>
    </xf>
    <xf numFmtId="0" fontId="17" fillId="0" borderId="28" xfId="0" applyFont="1" applyFill="1" applyBorder="1" applyAlignment="1">
      <alignment vertical="center" wrapText="1"/>
    </xf>
    <xf numFmtId="0" fontId="17" fillId="3" borderId="13" xfId="0" applyFont="1" applyFill="1" applyBorder="1" applyAlignment="1">
      <alignment horizontal="center" vertical="center" shrinkToFit="1"/>
    </xf>
    <xf numFmtId="0" fontId="17" fillId="3" borderId="14"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7" fillId="5" borderId="13" xfId="0" applyFont="1" applyFill="1" applyBorder="1" applyAlignment="1" applyProtection="1">
      <alignment horizontal="center" vertical="center" shrinkToFit="1"/>
      <protection locked="0"/>
    </xf>
    <xf numFmtId="0" fontId="17" fillId="5" borderId="14" xfId="0" applyFont="1" applyFill="1" applyBorder="1" applyAlignment="1" applyProtection="1">
      <alignment horizontal="center" vertical="center" shrinkToFit="1"/>
      <protection locked="0"/>
    </xf>
    <xf numFmtId="0" fontId="17" fillId="5" borderId="15" xfId="0" applyFont="1" applyFill="1" applyBorder="1" applyAlignment="1" applyProtection="1">
      <alignment horizontal="center" vertical="center" shrinkToFit="1"/>
      <protection locked="0"/>
    </xf>
    <xf numFmtId="0" fontId="17" fillId="3" borderId="96" xfId="0" applyFont="1" applyFill="1" applyBorder="1" applyAlignment="1" applyProtection="1">
      <alignment horizontal="center" vertical="center" shrinkToFit="1"/>
    </xf>
    <xf numFmtId="0" fontId="17" fillId="3" borderId="97" xfId="0" applyFont="1" applyFill="1" applyBorder="1" applyAlignment="1" applyProtection="1">
      <alignment horizontal="center" vertical="center" shrinkToFit="1"/>
    </xf>
    <xf numFmtId="0" fontId="17" fillId="3" borderId="98" xfId="0" applyFont="1" applyFill="1" applyBorder="1" applyAlignment="1" applyProtection="1">
      <alignment horizontal="center" vertical="center" shrinkToFit="1"/>
    </xf>
    <xf numFmtId="0" fontId="17" fillId="3" borderId="89" xfId="0" applyFont="1" applyFill="1" applyBorder="1" applyAlignment="1" applyProtection="1">
      <alignment horizontal="center" vertical="center" shrinkToFit="1"/>
    </xf>
    <xf numFmtId="0" fontId="17" fillId="3" borderId="13"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shrinkToFit="1"/>
    </xf>
    <xf numFmtId="0" fontId="17" fillId="3" borderId="15"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17" fillId="3" borderId="21" xfId="0" applyFont="1" applyFill="1" applyBorder="1" applyAlignment="1" applyProtection="1">
      <alignment horizontal="center" vertical="center" shrinkToFit="1"/>
    </xf>
    <xf numFmtId="0" fontId="17" fillId="3" borderId="22" xfId="0" applyFont="1" applyFill="1" applyBorder="1" applyAlignment="1" applyProtection="1">
      <alignment horizontal="center" vertical="center" shrinkToFit="1"/>
    </xf>
    <xf numFmtId="0" fontId="17" fillId="3" borderId="23" xfId="0" applyFont="1" applyFill="1" applyBorder="1" applyAlignment="1" applyProtection="1">
      <alignment horizontal="center" vertical="center" shrinkToFit="1"/>
    </xf>
    <xf numFmtId="0" fontId="17" fillId="3" borderId="87" xfId="0" applyFont="1" applyFill="1" applyBorder="1" applyAlignment="1" applyProtection="1">
      <alignment horizontal="center" vertical="center" shrinkToFit="1"/>
    </xf>
    <xf numFmtId="0" fontId="23" fillId="3" borderId="0" xfId="0" applyFont="1" applyFill="1">
      <alignment vertical="center"/>
    </xf>
    <xf numFmtId="0" fontId="24" fillId="3" borderId="0" xfId="0" applyFont="1" applyFill="1" applyAlignment="1">
      <alignment horizontal="lef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3" fillId="3" borderId="0" xfId="0" applyFont="1" applyFill="1" applyAlignment="1" applyProtection="1">
      <alignment horizontal="center" vertical="center"/>
      <protection locked="0"/>
    </xf>
    <xf numFmtId="0" fontId="23" fillId="5" borderId="14" xfId="0" applyFont="1" applyFill="1" applyBorder="1" applyAlignment="1" applyProtection="1">
      <alignment horizontal="center" vertical="center"/>
      <protection locked="0"/>
    </xf>
    <xf numFmtId="20" fontId="23" fillId="5" borderId="14" xfId="0" applyNumberFormat="1" applyFont="1" applyFill="1" applyBorder="1" applyAlignment="1" applyProtection="1">
      <alignment horizontal="center" vertical="center"/>
      <protection locked="0"/>
    </xf>
    <xf numFmtId="0" fontId="23" fillId="3" borderId="0" xfId="0" applyFont="1" applyFill="1" applyProtection="1">
      <alignment vertical="center"/>
      <protection locked="0"/>
    </xf>
    <xf numFmtId="0" fontId="23" fillId="3" borderId="14" xfId="0" applyFont="1" applyFill="1" applyBorder="1" applyAlignment="1">
      <alignment horizontal="center" vertical="center"/>
    </xf>
    <xf numFmtId="0" fontId="23" fillId="3" borderId="14" xfId="0" applyFont="1" applyFill="1" applyBorder="1" applyAlignment="1" applyProtection="1">
      <alignment horizontal="center" vertical="center"/>
    </xf>
    <xf numFmtId="177" fontId="23" fillId="3" borderId="14" xfId="0" applyNumberFormat="1" applyFont="1" applyFill="1" applyBorder="1" applyAlignment="1" applyProtection="1">
      <alignment horizontal="center" vertical="center"/>
    </xf>
    <xf numFmtId="0" fontId="23" fillId="3" borderId="14" xfId="0" applyNumberFormat="1" applyFont="1" applyFill="1" applyBorder="1" applyAlignment="1">
      <alignment horizontal="center" vertical="center"/>
    </xf>
    <xf numFmtId="0" fontId="23" fillId="3" borderId="14" xfId="1" applyNumberFormat="1" applyFont="1" applyFill="1" applyBorder="1" applyAlignment="1">
      <alignment horizontal="center" vertical="center"/>
    </xf>
    <xf numFmtId="20" fontId="23" fillId="3" borderId="14" xfId="0" applyNumberFormat="1"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17" fillId="3" borderId="0" xfId="0" applyFont="1" applyFill="1">
      <alignment vertical="center"/>
    </xf>
    <xf numFmtId="0" fontId="17" fillId="3" borderId="0" xfId="0" applyFont="1" applyFill="1" applyAlignment="1">
      <alignment horizontal="left" vertical="center"/>
    </xf>
    <xf numFmtId="0" fontId="15" fillId="3" borderId="0" xfId="0" applyFont="1" applyFill="1" applyAlignment="1">
      <alignment horizontal="left" vertical="center"/>
    </xf>
    <xf numFmtId="0" fontId="17" fillId="3" borderId="0" xfId="0" applyFont="1" applyFill="1" applyAlignment="1">
      <alignment vertical="center"/>
    </xf>
    <xf numFmtId="0" fontId="17" fillId="5" borderId="14" xfId="0" applyFont="1" applyFill="1" applyBorder="1" applyAlignment="1">
      <alignment horizontal="left" vertical="center"/>
    </xf>
    <xf numFmtId="0" fontId="17" fillId="2" borderId="14" xfId="0" applyFont="1" applyFill="1" applyBorder="1" applyAlignment="1">
      <alignment horizontal="left" vertical="center"/>
    </xf>
    <xf numFmtId="0" fontId="26" fillId="3" borderId="0" xfId="0" applyFont="1" applyFill="1" applyAlignment="1">
      <alignment horizontal="left" vertical="center"/>
    </xf>
    <xf numFmtId="0" fontId="17"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3" borderId="14" xfId="0" applyFont="1" applyFill="1" applyBorder="1" applyAlignment="1">
      <alignment horizontal="center" vertical="center"/>
    </xf>
    <xf numFmtId="0" fontId="17" fillId="3" borderId="14" xfId="0" applyFont="1" applyFill="1" applyBorder="1" applyAlignment="1">
      <alignment horizontal="left" vertical="center"/>
    </xf>
    <xf numFmtId="0" fontId="18" fillId="3" borderId="0" xfId="0" applyFont="1" applyFill="1" applyAlignment="1">
      <alignment vertical="center"/>
    </xf>
    <xf numFmtId="0" fontId="17" fillId="3" borderId="0" xfId="0" applyFont="1" applyFill="1" applyBorder="1">
      <alignment vertical="center"/>
    </xf>
    <xf numFmtId="0" fontId="17" fillId="3" borderId="0" xfId="0" applyFont="1" applyFill="1" applyBorder="1" applyAlignment="1">
      <alignment vertical="center"/>
    </xf>
    <xf numFmtId="0" fontId="17" fillId="3" borderId="0" xfId="0" applyFont="1" applyFill="1" applyAlignment="1">
      <alignment vertical="center" wrapText="1"/>
    </xf>
    <xf numFmtId="0" fontId="17" fillId="3" borderId="14" xfId="0" applyFont="1" applyFill="1" applyBorder="1">
      <alignment vertical="center"/>
    </xf>
    <xf numFmtId="0" fontId="17" fillId="3" borderId="14" xfId="0" applyFont="1" applyFill="1" applyBorder="1" applyAlignment="1">
      <alignment vertical="center" shrinkToFit="1"/>
    </xf>
    <xf numFmtId="0" fontId="23" fillId="3" borderId="91"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54" xfId="0" applyFont="1" applyFill="1" applyBorder="1" applyAlignment="1">
      <alignment horizontal="center" vertical="center"/>
    </xf>
    <xf numFmtId="0" fontId="29" fillId="3" borderId="56" xfId="0" applyFont="1" applyFill="1" applyBorder="1" applyAlignment="1">
      <alignment horizontal="center" vertical="center"/>
    </xf>
    <xf numFmtId="0" fontId="23" fillId="3" borderId="54" xfId="0" applyFont="1" applyFill="1" applyBorder="1">
      <alignment vertical="center"/>
    </xf>
    <xf numFmtId="0" fontId="23" fillId="3" borderId="55" xfId="0" applyFont="1" applyFill="1" applyBorder="1">
      <alignment vertical="center"/>
    </xf>
    <xf numFmtId="0" fontId="29" fillId="3" borderId="96" xfId="0" applyFont="1" applyFill="1" applyBorder="1" applyAlignment="1">
      <alignment vertical="center" shrinkToFit="1"/>
    </xf>
    <xf numFmtId="0" fontId="29" fillId="3" borderId="97" xfId="0" applyFont="1" applyFill="1" applyBorder="1">
      <alignment vertical="center"/>
    </xf>
    <xf numFmtId="0" fontId="29" fillId="3" borderId="90" xfId="0" applyFont="1" applyFill="1" applyBorder="1">
      <alignment vertical="center"/>
    </xf>
    <xf numFmtId="0" fontId="23" fillId="3" borderId="97" xfId="0" applyFont="1" applyFill="1" applyBorder="1">
      <alignment vertical="center"/>
    </xf>
    <xf numFmtId="0" fontId="23" fillId="3" borderId="98" xfId="0" applyFont="1" applyFill="1" applyBorder="1">
      <alignment vertical="center"/>
    </xf>
    <xf numFmtId="0" fontId="29" fillId="3" borderId="13" xfId="0" applyFont="1" applyFill="1" applyBorder="1" applyAlignment="1">
      <alignment vertical="center" shrinkToFit="1"/>
    </xf>
    <xf numFmtId="0" fontId="29" fillId="3" borderId="14" xfId="0" applyFont="1" applyFill="1" applyBorder="1">
      <alignment vertical="center"/>
    </xf>
    <xf numFmtId="0" fontId="29" fillId="3" borderId="76"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13" xfId="0" applyFont="1" applyFill="1" applyBorder="1" applyAlignment="1">
      <alignment vertical="center" shrinkToFit="1"/>
    </xf>
    <xf numFmtId="0" fontId="23" fillId="3" borderId="21" xfId="0" applyFont="1" applyFill="1" applyBorder="1" applyAlignment="1">
      <alignment vertical="center" shrinkToFit="1"/>
    </xf>
    <xf numFmtId="0" fontId="23" fillId="3" borderId="22" xfId="0" applyFont="1" applyFill="1" applyBorder="1">
      <alignment vertical="center"/>
    </xf>
    <xf numFmtId="0" fontId="23" fillId="3" borderId="23" xfId="0" applyFont="1" applyFill="1" applyBorder="1">
      <alignment vertical="center"/>
    </xf>
    <xf numFmtId="0" fontId="14" fillId="2" borderId="0" xfId="0" applyFont="1" applyFill="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5" fillId="5"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4" fillId="5" borderId="0" xfId="0" applyFont="1" applyFill="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4" borderId="28"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20" fontId="13" fillId="5" borderId="76" xfId="0" applyNumberFormat="1" applyFont="1" applyFill="1" applyBorder="1" applyAlignment="1" applyProtection="1">
      <alignment horizontal="center" vertical="center"/>
      <protection locked="0"/>
    </xf>
    <xf numFmtId="20" fontId="13" fillId="5" borderId="28" xfId="0" applyNumberFormat="1" applyFont="1" applyFill="1" applyBorder="1" applyAlignment="1" applyProtection="1">
      <alignment horizontal="center" vertical="center"/>
      <protection locked="0"/>
    </xf>
    <xf numFmtId="20" fontId="13" fillId="5" borderId="16" xfId="0" applyNumberFormat="1" applyFont="1" applyFill="1" applyBorder="1" applyAlignment="1" applyProtection="1">
      <alignment horizontal="center" vertical="center"/>
      <protection locked="0"/>
    </xf>
    <xf numFmtId="176" fontId="13" fillId="0" borderId="76" xfId="0" applyNumberFormat="1" applyFont="1" applyBorder="1" applyAlignment="1">
      <alignment horizontal="center" vertical="center"/>
    </xf>
    <xf numFmtId="176" fontId="13" fillId="0" borderId="16" xfId="0" applyNumberFormat="1" applyFont="1" applyBorder="1" applyAlignment="1">
      <alignment horizontal="center" vertical="center"/>
    </xf>
    <xf numFmtId="0" fontId="13" fillId="5" borderId="76"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7" fillId="5" borderId="78" xfId="0" applyFont="1" applyFill="1" applyBorder="1" applyAlignment="1" applyProtection="1">
      <alignment horizontal="left" vertical="center"/>
      <protection locked="0"/>
    </xf>
    <xf numFmtId="0" fontId="17" fillId="5" borderId="79" xfId="0" applyFont="1" applyFill="1" applyBorder="1" applyAlignment="1" applyProtection="1">
      <alignment horizontal="left" vertical="center"/>
      <protection locked="0"/>
    </xf>
    <xf numFmtId="0" fontId="17" fillId="5" borderId="80" xfId="0" applyFont="1" applyFill="1" applyBorder="1" applyAlignment="1" applyProtection="1">
      <alignment horizontal="left" vertical="center"/>
      <protection locked="0"/>
    </xf>
    <xf numFmtId="38" fontId="13" fillId="3" borderId="0" xfId="1" applyFont="1" applyFill="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3" borderId="76" xfId="0" applyFont="1" applyFill="1" applyBorder="1" applyAlignment="1">
      <alignment horizontal="center" vertical="center"/>
    </xf>
    <xf numFmtId="0" fontId="13" fillId="3" borderId="16" xfId="0" applyFont="1" applyFill="1" applyBorder="1" applyAlignment="1">
      <alignment horizontal="center" vertical="center"/>
    </xf>
    <xf numFmtId="0" fontId="17" fillId="5" borderId="81"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0" fontId="17" fillId="5" borderId="82" xfId="0" applyFont="1" applyFill="1" applyBorder="1" applyAlignment="1" applyProtection="1">
      <alignment horizontal="left" vertical="center"/>
      <protection locked="0"/>
    </xf>
    <xf numFmtId="0" fontId="17" fillId="5" borderId="83" xfId="0" applyFont="1" applyFill="1" applyBorder="1" applyAlignment="1" applyProtection="1">
      <alignment horizontal="left" vertical="center"/>
      <protection locked="0"/>
    </xf>
    <xf numFmtId="0" fontId="17" fillId="5" borderId="84" xfId="0" applyFont="1" applyFill="1" applyBorder="1" applyAlignment="1" applyProtection="1">
      <alignment horizontal="left" vertical="center"/>
      <protection locked="0"/>
    </xf>
    <xf numFmtId="0" fontId="17" fillId="5" borderId="85" xfId="0" applyFont="1" applyFill="1" applyBorder="1" applyAlignment="1" applyProtection="1">
      <alignment horizontal="left" vertical="center"/>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7" fillId="0" borderId="95" xfId="0" applyFont="1" applyBorder="1" applyAlignment="1">
      <alignment horizontal="center" vertical="center"/>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9" fillId="3" borderId="10"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3" borderId="30"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9" xfId="0" applyFont="1" applyFill="1" applyBorder="1" applyAlignment="1">
      <alignment horizontal="center" vertical="center"/>
    </xf>
    <xf numFmtId="0" fontId="17" fillId="5" borderId="10"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0" fontId="17" fillId="5" borderId="17"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43" xfId="0" applyFont="1" applyFill="1" applyBorder="1" applyAlignment="1" applyProtection="1">
      <alignment horizontal="left" vertical="center" wrapText="1"/>
      <protection locked="0"/>
    </xf>
    <xf numFmtId="0" fontId="17" fillId="5" borderId="31"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34" xfId="0" applyFont="1" applyFill="1" applyBorder="1" applyAlignment="1" applyProtection="1">
      <alignment horizontal="center" vertical="center"/>
      <protection locked="0"/>
    </xf>
    <xf numFmtId="0" fontId="20" fillId="0" borderId="63"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wrapText="1"/>
    </xf>
    <xf numFmtId="1" fontId="17" fillId="3" borderId="63" xfId="0" applyNumberFormat="1" applyFont="1" applyFill="1" applyBorder="1" applyAlignment="1">
      <alignment horizontal="center" vertical="center" wrapText="1"/>
    </xf>
    <xf numFmtId="1" fontId="17" fillId="3" borderId="69" xfId="0" applyNumberFormat="1" applyFont="1" applyFill="1" applyBorder="1" applyAlignment="1">
      <alignment horizontal="center" vertical="center" wrapText="1"/>
    </xf>
    <xf numFmtId="1" fontId="17" fillId="3" borderId="74" xfId="0" applyNumberFormat="1" applyFont="1" applyFill="1" applyBorder="1" applyAlignment="1">
      <alignment horizontal="center" vertical="center" wrapText="1"/>
    </xf>
    <xf numFmtId="1" fontId="17" fillId="3" borderId="65" xfId="0" applyNumberFormat="1" applyFont="1" applyFill="1" applyBorder="1" applyAlignment="1">
      <alignment horizontal="center" vertical="center" wrapText="1"/>
    </xf>
    <xf numFmtId="0" fontId="21" fillId="2" borderId="31"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6" xfId="0" applyFont="1" applyFill="1" applyBorder="1" applyAlignment="1" applyProtection="1">
      <alignment horizontal="center" vertical="center"/>
      <protection locked="0"/>
    </xf>
    <xf numFmtId="0" fontId="22" fillId="0" borderId="101"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22" fillId="0" borderId="103" xfId="0" applyFont="1" applyFill="1" applyBorder="1" applyAlignment="1">
      <alignment horizontal="center" vertical="center" wrapText="1"/>
    </xf>
    <xf numFmtId="1" fontId="17" fillId="3" borderId="101" xfId="0" applyNumberFormat="1" applyFont="1" applyFill="1" applyBorder="1" applyAlignment="1">
      <alignment horizontal="center" vertical="center" wrapText="1"/>
    </xf>
    <xf numFmtId="1" fontId="17" fillId="3" borderId="107" xfId="0" applyNumberFormat="1" applyFont="1" applyFill="1" applyBorder="1" applyAlignment="1">
      <alignment horizontal="center" vertical="center" wrapText="1"/>
    </xf>
    <xf numFmtId="0" fontId="17" fillId="2" borderId="5" xfId="0" applyFont="1" applyFill="1" applyBorder="1" applyAlignment="1" applyProtection="1">
      <alignment horizontal="center" vertical="center"/>
      <protection locked="0"/>
    </xf>
    <xf numFmtId="0" fontId="17" fillId="4" borderId="5" xfId="0" applyFont="1" applyFill="1" applyBorder="1" applyAlignment="1" applyProtection="1">
      <alignment horizontal="center" vertical="center"/>
      <protection locked="0"/>
    </xf>
    <xf numFmtId="0" fontId="17" fillId="4" borderId="35" xfId="0" applyFont="1" applyFill="1" applyBorder="1" applyAlignment="1" applyProtection="1">
      <alignment horizontal="center" vertical="center"/>
      <protection locked="0"/>
    </xf>
    <xf numFmtId="0" fontId="17" fillId="2" borderId="49" xfId="0"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7" fillId="2" borderId="90" xfId="0" applyFont="1" applyFill="1" applyBorder="1" applyAlignment="1" applyProtection="1">
      <alignment horizontal="center" vertical="center" shrinkToFit="1"/>
      <protection locked="0"/>
    </xf>
    <xf numFmtId="0" fontId="17" fillId="4" borderId="8" xfId="0" applyFont="1" applyFill="1" applyBorder="1" applyAlignment="1" applyProtection="1">
      <alignment horizontal="center" vertical="center" shrinkToFit="1"/>
      <protection locked="0"/>
    </xf>
    <xf numFmtId="0" fontId="17" fillId="4" borderId="89" xfId="0" applyFont="1" applyFill="1" applyBorder="1" applyAlignment="1" applyProtection="1">
      <alignment horizontal="center" vertical="center" shrinkToFit="1"/>
      <protection locked="0"/>
    </xf>
    <xf numFmtId="0" fontId="17" fillId="4" borderId="76" xfId="0" applyFont="1" applyFill="1" applyBorder="1" applyAlignment="1" applyProtection="1">
      <alignment horizontal="center" vertical="center" shrinkToFit="1"/>
      <protection locked="0"/>
    </xf>
    <xf numFmtId="0" fontId="17" fillId="4" borderId="28" xfId="0" applyFont="1" applyFill="1" applyBorder="1" applyAlignment="1" applyProtection="1">
      <alignment horizontal="center" vertical="center" shrinkToFit="1"/>
      <protection locked="0"/>
    </xf>
    <xf numFmtId="0" fontId="17" fillId="4" borderId="16" xfId="0" applyFont="1" applyFill="1" applyBorder="1" applyAlignment="1" applyProtection="1">
      <alignment horizontal="center" vertical="center" shrinkToFit="1"/>
      <protection locked="0"/>
    </xf>
    <xf numFmtId="0" fontId="17" fillId="5" borderId="4" xfId="0" applyFont="1" applyFill="1" applyBorder="1" applyAlignment="1" applyProtection="1">
      <alignment horizontal="center" vertical="center" wrapText="1"/>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20" fillId="0" borderId="60"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1" fontId="17" fillId="3" borderId="108" xfId="0" applyNumberFormat="1" applyFont="1" applyFill="1" applyBorder="1" applyAlignment="1">
      <alignment horizontal="center" vertical="center" wrapText="1"/>
    </xf>
    <xf numFmtId="1" fontId="17" fillId="3" borderId="103" xfId="0" applyNumberFormat="1" applyFont="1" applyFill="1" applyBorder="1" applyAlignment="1">
      <alignment horizontal="center" vertical="center" wrapText="1"/>
    </xf>
    <xf numFmtId="0" fontId="17" fillId="0" borderId="92" xfId="0" applyFont="1" applyBorder="1" applyAlignment="1">
      <alignment horizontal="center" vertical="center"/>
    </xf>
    <xf numFmtId="0" fontId="17" fillId="2" borderId="37" xfId="0" applyFont="1" applyFill="1" applyBorder="1" applyAlignment="1" applyProtection="1">
      <alignment horizontal="center" vertical="center"/>
      <protection locked="0"/>
    </xf>
    <xf numFmtId="0" fontId="17" fillId="4" borderId="37"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2" borderId="42" xfId="0" applyFont="1" applyFill="1" applyBorder="1" applyAlignment="1" applyProtection="1">
      <alignment horizontal="center" vertical="center" wrapText="1"/>
      <protection locked="0"/>
    </xf>
    <xf numFmtId="0" fontId="17" fillId="4" borderId="25" xfId="0" applyFont="1" applyFill="1" applyBorder="1" applyAlignment="1" applyProtection="1">
      <alignment horizontal="center" vertical="center" wrapText="1"/>
      <protection locked="0"/>
    </xf>
    <xf numFmtId="0" fontId="17" fillId="2" borderId="76" xfId="0" applyFont="1" applyFill="1" applyBorder="1" applyAlignment="1" applyProtection="1">
      <alignment horizontal="center" vertical="center" shrinkToFit="1"/>
      <protection locked="0"/>
    </xf>
    <xf numFmtId="0" fontId="17" fillId="5" borderId="36"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0" fontId="17" fillId="5" borderId="40"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31"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20" fillId="0" borderId="109" xfId="0" applyFont="1" applyFill="1" applyBorder="1" applyAlignment="1">
      <alignment horizontal="center" vertical="center" wrapText="1"/>
    </xf>
    <xf numFmtId="0" fontId="20" fillId="0" borderId="110" xfId="0" applyFont="1" applyFill="1" applyBorder="1" applyAlignment="1">
      <alignment horizontal="center" vertical="center" wrapText="1"/>
    </xf>
    <xf numFmtId="0" fontId="20" fillId="0" borderId="111" xfId="0" applyFont="1" applyFill="1" applyBorder="1" applyAlignment="1">
      <alignment horizontal="center" vertical="center" wrapText="1"/>
    </xf>
    <xf numFmtId="1" fontId="17" fillId="3" borderId="119" xfId="0" applyNumberFormat="1" applyFont="1" applyFill="1" applyBorder="1" applyAlignment="1">
      <alignment horizontal="center" vertical="center" wrapText="1"/>
    </xf>
    <xf numFmtId="1" fontId="17" fillId="3" borderId="120" xfId="0" applyNumberFormat="1" applyFont="1" applyFill="1" applyBorder="1" applyAlignment="1">
      <alignment horizontal="center" vertical="center" wrapText="1"/>
    </xf>
    <xf numFmtId="1" fontId="17" fillId="3" borderId="121" xfId="0" applyNumberFormat="1" applyFont="1" applyFill="1" applyBorder="1" applyAlignment="1">
      <alignment horizontal="center" vertical="center" wrapText="1"/>
    </xf>
    <xf numFmtId="1" fontId="17" fillId="3" borderId="122" xfId="0" applyNumberFormat="1" applyFont="1" applyFill="1" applyBorder="1" applyAlignment="1">
      <alignment horizontal="center" vertical="center" wrapText="1"/>
    </xf>
    <xf numFmtId="0" fontId="17" fillId="0" borderId="99" xfId="0" applyFont="1" applyBorder="1" applyAlignment="1">
      <alignment horizontal="center" vertical="center"/>
    </xf>
    <xf numFmtId="1" fontId="17" fillId="3" borderId="115" xfId="0" applyNumberFormat="1" applyFont="1" applyFill="1" applyBorder="1" applyAlignment="1">
      <alignment horizontal="center" vertical="center" wrapText="1"/>
    </xf>
    <xf numFmtId="1" fontId="17" fillId="3" borderId="116" xfId="0" applyNumberFormat="1" applyFont="1" applyFill="1" applyBorder="1" applyAlignment="1">
      <alignment horizontal="center" vertical="center" wrapText="1"/>
    </xf>
    <xf numFmtId="1" fontId="17" fillId="3" borderId="117" xfId="0" applyNumberFormat="1" applyFont="1" applyFill="1" applyBorder="1" applyAlignment="1">
      <alignment horizontal="center" vertical="center" wrapText="1"/>
    </xf>
    <xf numFmtId="1" fontId="17" fillId="3" borderId="118" xfId="0" applyNumberFormat="1" applyFont="1" applyFill="1" applyBorder="1" applyAlignment="1">
      <alignment horizontal="center" vertical="center" wrapText="1"/>
    </xf>
    <xf numFmtId="0" fontId="17" fillId="5" borderId="39" xfId="0" applyFont="1" applyFill="1" applyBorder="1" applyAlignment="1" applyProtection="1">
      <alignment horizontal="left" vertical="center" wrapText="1"/>
      <protection locked="0"/>
    </xf>
    <xf numFmtId="0" fontId="17" fillId="5" borderId="37" xfId="0" applyFont="1" applyFill="1" applyBorder="1" applyAlignment="1" applyProtection="1">
      <alignment horizontal="left" vertical="center" wrapText="1"/>
      <protection locked="0"/>
    </xf>
    <xf numFmtId="0" fontId="17" fillId="5" borderId="40"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center" vertical="center" shrinkToFit="1"/>
      <protection locked="0"/>
    </xf>
    <xf numFmtId="0" fontId="17" fillId="4" borderId="0" xfId="0" applyFont="1" applyFill="1" applyBorder="1" applyAlignment="1" applyProtection="1">
      <alignment horizontal="center" vertical="center" shrinkToFit="1"/>
      <protection locked="0"/>
    </xf>
    <xf numFmtId="0" fontId="17" fillId="4" borderId="34" xfId="0" applyFont="1" applyFill="1" applyBorder="1" applyAlignment="1" applyProtection="1">
      <alignment horizontal="center" vertical="center" shrinkToFit="1"/>
      <protection locked="0"/>
    </xf>
    <xf numFmtId="0" fontId="17" fillId="4" borderId="88" xfId="0" applyFont="1" applyFill="1" applyBorder="1" applyAlignment="1" applyProtection="1">
      <alignment horizontal="center" vertical="center" shrinkToFit="1"/>
      <protection locked="0"/>
    </xf>
    <xf numFmtId="0" fontId="17" fillId="4" borderId="52" xfId="0" applyFont="1" applyFill="1" applyBorder="1" applyAlignment="1" applyProtection="1">
      <alignment horizontal="center" vertical="center" shrinkToFit="1"/>
      <protection locked="0"/>
    </xf>
    <xf numFmtId="0" fontId="17" fillId="4" borderId="87" xfId="0" applyFont="1" applyFill="1" applyBorder="1" applyAlignment="1" applyProtection="1">
      <alignment horizontal="center" vertical="center" shrinkToFit="1"/>
      <protection locked="0"/>
    </xf>
    <xf numFmtId="0" fontId="17" fillId="5" borderId="18" xfId="0" applyFont="1" applyFill="1" applyBorder="1" applyAlignment="1" applyProtection="1">
      <alignment horizontal="center" vertical="center" wrapText="1"/>
      <protection locked="0"/>
    </xf>
    <xf numFmtId="0" fontId="17" fillId="5" borderId="19" xfId="0" applyFont="1" applyFill="1" applyBorder="1" applyAlignment="1" applyProtection="1">
      <alignment horizontal="center" vertical="center" wrapText="1"/>
      <protection locked="0"/>
    </xf>
    <xf numFmtId="0" fontId="17" fillId="5" borderId="20" xfId="0" applyFont="1" applyFill="1" applyBorder="1" applyAlignment="1" applyProtection="1">
      <alignment horizontal="center" vertical="center" wrapText="1"/>
      <protection locked="0"/>
    </xf>
    <xf numFmtId="0" fontId="17" fillId="5" borderId="39"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7" fillId="5" borderId="43" xfId="0" applyFont="1" applyFill="1" applyBorder="1" applyAlignment="1" applyProtection="1">
      <alignment horizontal="center" vertical="center" wrapText="1"/>
      <protection locked="0"/>
    </xf>
    <xf numFmtId="0" fontId="17" fillId="5" borderId="24" xfId="0" applyFont="1" applyFill="1" applyBorder="1" applyAlignment="1" applyProtection="1">
      <alignment horizontal="center" vertical="center" wrapText="1"/>
      <protection locked="0"/>
    </xf>
    <xf numFmtId="0" fontId="22" fillId="0" borderId="57" xfId="0" applyFont="1" applyFill="1" applyBorder="1" applyAlignment="1">
      <alignment horizontal="center" vertical="center" wrapText="1"/>
    </xf>
    <xf numFmtId="0" fontId="22" fillId="0" borderId="58"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17" fillId="0" borderId="129"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126"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31" xfId="0" applyFont="1" applyBorder="1" applyAlignment="1">
      <alignment horizontal="center" vertical="center"/>
    </xf>
    <xf numFmtId="0" fontId="17" fillId="0" borderId="44" xfId="0" applyFont="1" applyBorder="1" applyAlignment="1">
      <alignment horizontal="center" vertical="center"/>
    </xf>
    <xf numFmtId="0" fontId="17" fillId="5" borderId="52" xfId="0" applyFont="1" applyFill="1" applyBorder="1" applyAlignment="1" applyProtection="1">
      <alignment horizontal="center" vertical="center"/>
      <protection locked="0"/>
    </xf>
    <xf numFmtId="0" fontId="17" fillId="5" borderId="53" xfId="0" applyFont="1" applyFill="1" applyBorder="1" applyAlignment="1" applyProtection="1">
      <alignment horizontal="center" vertical="center"/>
      <protection locked="0"/>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1" fontId="17" fillId="3" borderId="57" xfId="0" applyNumberFormat="1" applyFont="1" applyFill="1" applyBorder="1" applyAlignment="1">
      <alignment horizontal="center" vertical="center" wrapText="1"/>
    </xf>
    <xf numFmtId="1" fontId="17" fillId="3" borderId="70" xfId="0" applyNumberFormat="1" applyFont="1" applyFill="1" applyBorder="1" applyAlignment="1">
      <alignment horizontal="center" vertical="center" wrapText="1"/>
    </xf>
    <xf numFmtId="1" fontId="17" fillId="3" borderId="75" xfId="0" applyNumberFormat="1" applyFont="1" applyFill="1" applyBorder="1" applyAlignment="1">
      <alignment horizontal="center" vertical="center" wrapText="1"/>
    </xf>
    <xf numFmtId="1" fontId="17" fillId="3" borderId="59" xfId="0" applyNumberFormat="1" applyFont="1" applyFill="1" applyBorder="1" applyAlignment="1">
      <alignment horizontal="center"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1" fontId="17" fillId="3" borderId="7" xfId="0" applyNumberFormat="1" applyFont="1" applyFill="1" applyBorder="1" applyAlignment="1">
      <alignment horizontal="center" vertical="center" wrapText="1"/>
    </xf>
    <xf numFmtId="1" fontId="17" fillId="3" borderId="89" xfId="0" applyNumberFormat="1" applyFont="1" applyFill="1" applyBorder="1" applyAlignment="1">
      <alignment horizontal="center" vertical="center" wrapText="1"/>
    </xf>
    <xf numFmtId="1" fontId="17" fillId="3" borderId="90" xfId="0" applyNumberFormat="1" applyFont="1" applyFill="1" applyBorder="1" applyAlignment="1">
      <alignment horizontal="center" vertical="center" wrapText="1"/>
    </xf>
    <xf numFmtId="1" fontId="17" fillId="3" borderId="8" xfId="0" applyNumberFormat="1"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3" borderId="30" xfId="0" applyFont="1" applyFill="1" applyBorder="1" applyAlignment="1">
      <alignment horizontal="center" vertical="center" wrapText="1"/>
    </xf>
    <xf numFmtId="0" fontId="17" fillId="3" borderId="16" xfId="0" applyFont="1" applyFill="1" applyBorder="1" applyAlignment="1">
      <alignment horizontal="center" vertical="center" wrapText="1"/>
    </xf>
    <xf numFmtId="1" fontId="17" fillId="3" borderId="76" xfId="0" applyNumberFormat="1" applyFont="1" applyFill="1" applyBorder="1" applyAlignment="1">
      <alignment horizontal="center" vertical="center" wrapText="1"/>
    </xf>
    <xf numFmtId="1" fontId="17" fillId="3" borderId="28" xfId="0" applyNumberFormat="1" applyFont="1" applyFill="1" applyBorder="1" applyAlignment="1">
      <alignment horizontal="center" vertical="center" wrapText="1"/>
    </xf>
    <xf numFmtId="0" fontId="17" fillId="3" borderId="132" xfId="0" applyFont="1" applyFill="1" applyBorder="1" applyAlignment="1">
      <alignment horizontal="center" vertical="center" wrapText="1"/>
    </xf>
    <xf numFmtId="0" fontId="17" fillId="3" borderId="133" xfId="0" applyFont="1" applyFill="1" applyBorder="1" applyAlignment="1">
      <alignment horizontal="center" vertical="center" wrapText="1"/>
    </xf>
    <xf numFmtId="0" fontId="17" fillId="3" borderId="134" xfId="0" applyFont="1" applyFill="1" applyBorder="1" applyAlignment="1">
      <alignment horizontal="center" vertical="center" wrapText="1"/>
    </xf>
    <xf numFmtId="0" fontId="17" fillId="3" borderId="130" xfId="0" applyFont="1" applyFill="1" applyBorder="1" applyAlignment="1">
      <alignment horizontal="center" vertical="center" wrapText="1"/>
    </xf>
    <xf numFmtId="0" fontId="17" fillId="3" borderId="125" xfId="0" applyFont="1" applyFill="1" applyBorder="1" applyAlignment="1">
      <alignment horizontal="center" vertical="center" wrapText="1"/>
    </xf>
    <xf numFmtId="0" fontId="17" fillId="3" borderId="126" xfId="0" applyFont="1" applyFill="1" applyBorder="1" applyAlignment="1">
      <alignment horizontal="center" vertical="center" wrapText="1"/>
    </xf>
    <xf numFmtId="0" fontId="17" fillId="3" borderId="131" xfId="0" applyFont="1" applyFill="1" applyBorder="1" applyAlignment="1">
      <alignment horizontal="center" vertical="center" wrapText="1"/>
    </xf>
    <xf numFmtId="0" fontId="17" fillId="3" borderId="127" xfId="0" applyFont="1" applyFill="1" applyBorder="1" applyAlignment="1">
      <alignment horizontal="center" vertical="center" wrapText="1"/>
    </xf>
    <xf numFmtId="0" fontId="17" fillId="3" borderId="128" xfId="0" applyFont="1" applyFill="1" applyBorder="1" applyAlignment="1">
      <alignment horizontal="center" vertical="center" wrapText="1"/>
    </xf>
    <xf numFmtId="0" fontId="17" fillId="0" borderId="100" xfId="0" applyFont="1" applyBorder="1" applyAlignment="1">
      <alignment horizontal="center" vertical="center"/>
    </xf>
    <xf numFmtId="0" fontId="17" fillId="4" borderId="48" xfId="0" applyFont="1" applyFill="1" applyBorder="1" applyAlignment="1" applyProtection="1">
      <alignment horizontal="center" vertical="center" wrapText="1"/>
      <protection locked="0"/>
    </xf>
    <xf numFmtId="0" fontId="23" fillId="3" borderId="14" xfId="0" applyFont="1" applyFill="1" applyBorder="1" applyAlignment="1">
      <alignment horizontal="center" vertical="center"/>
    </xf>
    <xf numFmtId="0" fontId="17" fillId="5" borderId="10" xfId="0" applyFont="1" applyFill="1" applyBorder="1" applyAlignment="1" applyProtection="1">
      <alignment horizontal="center" vertical="center" wrapText="1"/>
      <protection locked="0"/>
    </xf>
    <xf numFmtId="0" fontId="17" fillId="3" borderId="0" xfId="0" applyFont="1" applyFill="1" applyBorder="1" applyAlignment="1">
      <alignment horizontal="left" vertical="center" indent="1"/>
    </xf>
    <xf numFmtId="0" fontId="23" fillId="3" borderId="93" xfId="0" applyFont="1" applyFill="1" applyBorder="1" applyAlignment="1">
      <alignment horizontal="center" vertical="center"/>
    </xf>
    <xf numFmtId="0" fontId="23" fillId="3" borderId="94" xfId="0" applyFont="1" applyFill="1" applyBorder="1" applyAlignment="1">
      <alignment horizontal="center" vertical="center"/>
    </xf>
    <xf numFmtId="0" fontId="23" fillId="3" borderId="9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40822</xdr:rowOff>
    </xdr:from>
    <xdr:to>
      <xdr:col>3</xdr:col>
      <xdr:colOff>251279</xdr:colOff>
      <xdr:row>2</xdr:row>
      <xdr:rowOff>125187</xdr:rowOff>
    </xdr:to>
    <xdr:sp macro="" textlink="">
      <xdr:nvSpPr>
        <xdr:cNvPr id="5" name="正方形/長方形 4"/>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0"/>
  <sheetViews>
    <sheetView showGridLines="0" view="pageBreakPreview" topLeftCell="W59" zoomScale="70" zoomScaleNormal="70" zoomScaleSheetLayoutView="70" workbookViewId="0">
      <selection activeCell="AB6" sqref="AB6"/>
    </sheetView>
  </sheetViews>
  <sheetFormatPr defaultColWidth="4.375" defaultRowHeight="20.25" customHeight="1" x14ac:dyDescent="0.4"/>
  <cols>
    <col min="1" max="1" width="1.625" style="8" customWidth="1"/>
    <col min="2" max="5" width="5.75" style="8" customWidth="1"/>
    <col min="6" max="6" width="5.625" style="8" hidden="1" customWidth="1"/>
    <col min="7" max="58" width="5.625" style="8" customWidth="1"/>
    <col min="59" max="16384" width="4.375" style="8"/>
  </cols>
  <sheetData>
    <row r="1" spans="2:64" s="9" customFormat="1" ht="20.25" customHeight="1" x14ac:dyDescent="0.4">
      <c r="B1" s="35" t="s">
        <v>234</v>
      </c>
      <c r="C1" s="36"/>
      <c r="D1" s="36"/>
      <c r="E1" s="36"/>
      <c r="F1" s="36"/>
      <c r="G1" s="36"/>
      <c r="H1" s="37" t="s">
        <v>0</v>
      </c>
      <c r="I1" s="35"/>
      <c r="J1" s="37"/>
      <c r="K1" s="35"/>
      <c r="L1" s="36"/>
      <c r="M1" s="36"/>
      <c r="N1" s="36"/>
      <c r="O1" s="36"/>
      <c r="P1" s="36"/>
      <c r="Q1" s="36"/>
      <c r="R1" s="36"/>
      <c r="S1" s="35"/>
      <c r="T1" s="35"/>
      <c r="U1" s="35"/>
      <c r="V1" s="35"/>
      <c r="W1" s="35"/>
      <c r="X1" s="35"/>
      <c r="Y1" s="35"/>
      <c r="Z1" s="35"/>
      <c r="AA1" s="35"/>
      <c r="AB1" s="35"/>
      <c r="AC1" s="35"/>
      <c r="AD1" s="35"/>
      <c r="AE1" s="35"/>
      <c r="AF1" s="35"/>
      <c r="AG1" s="35"/>
      <c r="AH1" s="35"/>
      <c r="AI1" s="35"/>
      <c r="AJ1" s="35"/>
      <c r="AK1" s="35"/>
      <c r="AL1" s="35"/>
      <c r="AM1" s="38"/>
      <c r="AN1" s="39"/>
      <c r="AO1" s="39" t="s">
        <v>82</v>
      </c>
      <c r="AP1" s="206" t="s">
        <v>222</v>
      </c>
      <c r="AQ1" s="207"/>
      <c r="AR1" s="207"/>
      <c r="AS1" s="207"/>
      <c r="AT1" s="207"/>
      <c r="AU1" s="207"/>
      <c r="AV1" s="207"/>
      <c r="AW1" s="207"/>
      <c r="AX1" s="207"/>
      <c r="AY1" s="207"/>
      <c r="AZ1" s="207"/>
      <c r="BA1" s="207"/>
      <c r="BB1" s="207"/>
      <c r="BC1" s="207"/>
      <c r="BD1" s="207"/>
      <c r="BE1" s="207"/>
      <c r="BF1" s="39" t="s">
        <v>21</v>
      </c>
    </row>
    <row r="2" spans="2:64" s="9" customFormat="1" ht="20.25" customHeight="1" x14ac:dyDescent="0.4">
      <c r="B2" s="35"/>
      <c r="C2" s="36"/>
      <c r="D2" s="36"/>
      <c r="E2" s="36"/>
      <c r="F2" s="36"/>
      <c r="G2" s="36"/>
      <c r="H2" s="35"/>
      <c r="I2" s="35"/>
      <c r="J2" s="37"/>
      <c r="K2" s="35"/>
      <c r="L2" s="36"/>
      <c r="M2" s="36"/>
      <c r="N2" s="36"/>
      <c r="O2" s="36"/>
      <c r="P2" s="36"/>
      <c r="Q2" s="36"/>
      <c r="R2" s="36"/>
      <c r="S2" s="35"/>
      <c r="T2" s="35"/>
      <c r="U2" s="35"/>
      <c r="V2" s="35"/>
      <c r="W2" s="35"/>
      <c r="X2" s="35"/>
      <c r="Y2" s="40" t="s">
        <v>78</v>
      </c>
      <c r="Z2" s="208">
        <v>2</v>
      </c>
      <c r="AA2" s="208"/>
      <c r="AB2" s="40" t="s">
        <v>79</v>
      </c>
      <c r="AC2" s="209">
        <f>IF(Z2=0,"",YEAR(DATE(2018+Z2,1,1)))</f>
        <v>2020</v>
      </c>
      <c r="AD2" s="209"/>
      <c r="AE2" s="41" t="s">
        <v>80</v>
      </c>
      <c r="AF2" s="41" t="s">
        <v>1</v>
      </c>
      <c r="AG2" s="208">
        <v>4</v>
      </c>
      <c r="AH2" s="208"/>
      <c r="AI2" s="41" t="s">
        <v>55</v>
      </c>
      <c r="AJ2" s="35"/>
      <c r="AK2" s="35"/>
      <c r="AL2" s="35"/>
      <c r="AM2" s="38"/>
      <c r="AN2" s="39"/>
      <c r="AO2" s="39" t="s">
        <v>81</v>
      </c>
      <c r="AP2" s="210" t="s">
        <v>40</v>
      </c>
      <c r="AQ2" s="210"/>
      <c r="AR2" s="210"/>
      <c r="AS2" s="210"/>
      <c r="AT2" s="210"/>
      <c r="AU2" s="210"/>
      <c r="AV2" s="210"/>
      <c r="AW2" s="210"/>
      <c r="AX2" s="210"/>
      <c r="AY2" s="210"/>
      <c r="AZ2" s="210"/>
      <c r="BA2" s="210"/>
      <c r="BB2" s="210"/>
      <c r="BC2" s="210"/>
      <c r="BD2" s="210"/>
      <c r="BE2" s="210"/>
      <c r="BF2" s="39" t="s">
        <v>21</v>
      </c>
    </row>
    <row r="3" spans="2:64" s="5" customFormat="1" ht="20.25" customHeight="1" x14ac:dyDescent="0.4">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AU3" s="42"/>
      <c r="AV3" s="42"/>
      <c r="AW3" s="42"/>
      <c r="AX3" s="42"/>
      <c r="AY3" s="42"/>
      <c r="AZ3" s="42"/>
      <c r="BA3" s="46" t="s">
        <v>136</v>
      </c>
      <c r="BB3" s="211" t="s">
        <v>202</v>
      </c>
      <c r="BC3" s="212"/>
      <c r="BD3" s="212"/>
      <c r="BE3" s="213"/>
      <c r="BF3" s="39"/>
    </row>
    <row r="4" spans="2:64" s="5" customFormat="1" ht="18.75" x14ac:dyDescent="0.4">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35"/>
      <c r="AV4" s="35"/>
      <c r="AW4" s="35"/>
      <c r="AX4" s="35"/>
      <c r="AY4" s="35"/>
      <c r="AZ4" s="35"/>
      <c r="BA4" s="35"/>
      <c r="BB4" s="35"/>
      <c r="BC4" s="35"/>
      <c r="BD4" s="35"/>
      <c r="BE4" s="48"/>
      <c r="BF4" s="48"/>
    </row>
    <row r="5" spans="2:64" s="5" customFormat="1" ht="6.75" customHeight="1" x14ac:dyDescent="0.4">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35"/>
      <c r="AV5" s="35"/>
      <c r="AW5" s="35"/>
      <c r="AX5" s="35"/>
      <c r="AY5" s="35"/>
      <c r="AZ5" s="35"/>
      <c r="BA5" s="35"/>
      <c r="BB5" s="35"/>
      <c r="BC5" s="35"/>
      <c r="BD5" s="35"/>
      <c r="BE5" s="48"/>
      <c r="BF5" s="48"/>
    </row>
    <row r="6" spans="2:64" s="5" customFormat="1" ht="18.75" x14ac:dyDescent="0.4">
      <c r="B6" s="226" t="s">
        <v>137</v>
      </c>
      <c r="C6" s="227"/>
      <c r="D6" s="227"/>
      <c r="E6" s="227"/>
      <c r="F6" s="227"/>
      <c r="G6" s="227"/>
      <c r="H6" s="227"/>
      <c r="I6" s="227"/>
      <c r="J6" s="228"/>
      <c r="K6" s="51"/>
      <c r="L6" s="51"/>
      <c r="M6" s="51"/>
      <c r="N6" s="49"/>
      <c r="O6" s="49"/>
      <c r="P6" s="49"/>
      <c r="Q6" s="49"/>
      <c r="R6" s="49"/>
      <c r="S6" s="49"/>
      <c r="T6" s="49"/>
      <c r="U6" s="52"/>
      <c r="V6" s="52"/>
      <c r="W6" s="42"/>
      <c r="X6" s="42"/>
      <c r="Y6" s="42"/>
      <c r="Z6" s="49"/>
      <c r="AA6" s="52"/>
      <c r="AB6" s="52"/>
      <c r="AC6" s="49"/>
      <c r="AD6" s="49"/>
      <c r="AE6" s="49"/>
      <c r="AF6" s="42"/>
      <c r="AG6" s="35"/>
      <c r="AH6" s="35" t="s">
        <v>138</v>
      </c>
      <c r="AI6" s="35"/>
      <c r="AJ6" s="35"/>
      <c r="AK6" s="35"/>
      <c r="AL6" s="35"/>
      <c r="AM6" s="35"/>
      <c r="AN6" s="35"/>
      <c r="AO6" s="35"/>
      <c r="AP6" s="35"/>
      <c r="AQ6" s="35"/>
      <c r="AR6" s="35"/>
      <c r="AS6" s="42"/>
      <c r="AT6" s="219">
        <v>8</v>
      </c>
      <c r="AU6" s="221"/>
      <c r="AV6" s="53" t="s">
        <v>70</v>
      </c>
      <c r="AW6" s="35"/>
      <c r="AX6" s="219">
        <v>40</v>
      </c>
      <c r="AY6" s="221"/>
      <c r="AZ6" s="53" t="s">
        <v>71</v>
      </c>
      <c r="BA6" s="35"/>
      <c r="BB6" s="219">
        <v>160</v>
      </c>
      <c r="BC6" s="221"/>
      <c r="BD6" s="53" t="s">
        <v>72</v>
      </c>
      <c r="BE6" s="35"/>
      <c r="BF6" s="48"/>
    </row>
    <row r="7" spans="2:64" s="5" customFormat="1" ht="18.75" x14ac:dyDescent="0.4">
      <c r="B7" s="54" t="s">
        <v>55</v>
      </c>
      <c r="C7" s="54" t="s">
        <v>56</v>
      </c>
      <c r="D7" s="54" t="s">
        <v>57</v>
      </c>
      <c r="E7" s="54" t="s">
        <v>58</v>
      </c>
      <c r="F7" s="42"/>
      <c r="G7" s="54" t="s">
        <v>59</v>
      </c>
      <c r="H7" s="54" t="s">
        <v>60</v>
      </c>
      <c r="I7" s="54" t="s">
        <v>61</v>
      </c>
      <c r="J7" s="54" t="s">
        <v>131</v>
      </c>
      <c r="K7" s="51"/>
      <c r="L7" s="55" t="s">
        <v>133</v>
      </c>
      <c r="M7" s="56"/>
      <c r="N7" s="56"/>
      <c r="O7" s="56"/>
      <c r="P7" s="56"/>
      <c r="Q7" s="56"/>
      <c r="R7" s="56"/>
      <c r="S7" s="49"/>
      <c r="T7" s="49"/>
      <c r="U7" s="52"/>
      <c r="V7" s="52"/>
      <c r="W7" s="42"/>
      <c r="X7" s="42"/>
      <c r="Y7" s="42"/>
      <c r="Z7" s="49"/>
      <c r="AA7" s="52"/>
      <c r="AB7" s="52"/>
      <c r="AC7" s="49"/>
      <c r="AD7" s="49"/>
      <c r="AE7" s="49"/>
      <c r="AF7" s="42"/>
      <c r="AG7" s="35"/>
      <c r="AH7" s="35"/>
      <c r="AI7" s="35"/>
      <c r="AJ7" s="35"/>
      <c r="AK7" s="35"/>
      <c r="AL7" s="35"/>
      <c r="AM7" s="35"/>
      <c r="AN7" s="35"/>
      <c r="AO7" s="35"/>
      <c r="AP7" s="35"/>
      <c r="AQ7" s="35"/>
      <c r="AR7" s="35"/>
      <c r="AS7" s="35"/>
      <c r="AT7" s="35"/>
      <c r="AU7" s="35"/>
      <c r="AV7" s="35"/>
      <c r="AW7" s="35"/>
      <c r="AX7" s="35"/>
      <c r="AY7" s="35"/>
      <c r="AZ7" s="35"/>
      <c r="BA7" s="35"/>
      <c r="BB7" s="35"/>
      <c r="BC7" s="35"/>
      <c r="BD7" s="35"/>
      <c r="BE7" s="48"/>
      <c r="BF7" s="48"/>
    </row>
    <row r="8" spans="2:64" s="5" customFormat="1" ht="20.25" customHeight="1" x14ac:dyDescent="0.4">
      <c r="B8" s="57" t="s">
        <v>62</v>
      </c>
      <c r="C8" s="57" t="s">
        <v>62</v>
      </c>
      <c r="D8" s="57" t="s">
        <v>62</v>
      </c>
      <c r="E8" s="57" t="s">
        <v>62</v>
      </c>
      <c r="F8" s="58"/>
      <c r="G8" s="57" t="s">
        <v>62</v>
      </c>
      <c r="H8" s="57" t="s">
        <v>62</v>
      </c>
      <c r="I8" s="57" t="s">
        <v>62</v>
      </c>
      <c r="J8" s="57" t="s">
        <v>62</v>
      </c>
      <c r="K8" s="52" t="s">
        <v>63</v>
      </c>
      <c r="L8" s="214">
        <v>0.39583333333333331</v>
      </c>
      <c r="M8" s="215"/>
      <c r="N8" s="216"/>
      <c r="O8" s="52" t="s">
        <v>2</v>
      </c>
      <c r="P8" s="214">
        <v>0.6875</v>
      </c>
      <c r="Q8" s="215"/>
      <c r="R8" s="216"/>
      <c r="S8" s="51" t="s">
        <v>24</v>
      </c>
      <c r="T8" s="217">
        <f>(P8-L8)*24</f>
        <v>7</v>
      </c>
      <c r="U8" s="218"/>
      <c r="V8" s="50" t="s">
        <v>25</v>
      </c>
      <c r="W8" s="42"/>
      <c r="X8" s="42"/>
      <c r="Y8" s="42"/>
      <c r="Z8" s="52"/>
      <c r="AA8" s="59"/>
      <c r="AB8" s="50"/>
      <c r="AC8" s="52"/>
      <c r="AD8" s="52"/>
      <c r="AE8" s="52"/>
      <c r="AF8" s="60"/>
      <c r="AG8" s="61"/>
      <c r="AH8" s="61"/>
      <c r="AI8" s="61"/>
      <c r="AJ8" s="62"/>
      <c r="AK8" s="51"/>
      <c r="AL8" s="59"/>
      <c r="AM8" s="59"/>
      <c r="AN8" s="50"/>
      <c r="AO8" s="63"/>
      <c r="AP8" s="63"/>
      <c r="AQ8" s="63"/>
      <c r="AR8" s="64" t="s">
        <v>139</v>
      </c>
      <c r="AS8" s="64"/>
      <c r="AT8" s="35"/>
      <c r="AU8" s="219">
        <v>12</v>
      </c>
      <c r="AV8" s="221"/>
      <c r="AW8" s="65" t="s">
        <v>132</v>
      </c>
      <c r="AX8" s="35"/>
      <c r="AY8" s="35" t="s">
        <v>76</v>
      </c>
      <c r="AZ8" s="35"/>
      <c r="BA8" s="35"/>
      <c r="BB8" s="229">
        <f>DAY(EOMONTH(DATE(AC2,AG2,1),0))</f>
        <v>30</v>
      </c>
      <c r="BC8" s="230"/>
      <c r="BD8" s="35" t="s">
        <v>61</v>
      </c>
      <c r="BE8" s="35"/>
      <c r="BF8" s="35"/>
      <c r="BJ8" s="6"/>
      <c r="BK8" s="6"/>
      <c r="BL8" s="6"/>
    </row>
    <row r="9" spans="2:64" s="5" customFormat="1" ht="6" customHeight="1" x14ac:dyDescent="0.4">
      <c r="B9" s="66"/>
      <c r="C9" s="66"/>
      <c r="D9" s="66"/>
      <c r="E9" s="66"/>
      <c r="F9" s="42"/>
      <c r="G9" s="66"/>
      <c r="H9" s="66"/>
      <c r="I9" s="66"/>
      <c r="J9" s="66"/>
      <c r="K9" s="49"/>
      <c r="L9" s="52"/>
      <c r="M9" s="61"/>
      <c r="N9" s="62"/>
      <c r="O9" s="62"/>
      <c r="P9" s="52"/>
      <c r="Q9" s="62"/>
      <c r="R9" s="49"/>
      <c r="S9" s="62"/>
      <c r="T9" s="62"/>
      <c r="U9" s="62"/>
      <c r="V9" s="62"/>
      <c r="W9" s="42"/>
      <c r="X9" s="42"/>
      <c r="Y9" s="42"/>
      <c r="Z9" s="49"/>
      <c r="AA9" s="62"/>
      <c r="AB9" s="62"/>
      <c r="AC9" s="49"/>
      <c r="AD9" s="49"/>
      <c r="AE9" s="49"/>
      <c r="AF9" s="67"/>
      <c r="AG9" s="52"/>
      <c r="AH9" s="62"/>
      <c r="AI9" s="49"/>
      <c r="AJ9" s="61"/>
      <c r="AK9" s="62"/>
      <c r="AL9" s="62"/>
      <c r="AM9" s="62"/>
      <c r="AN9" s="62"/>
      <c r="AO9" s="49"/>
      <c r="AP9" s="35"/>
      <c r="AQ9" s="68"/>
      <c r="AR9" s="68"/>
      <c r="AS9" s="68"/>
      <c r="AT9" s="35"/>
      <c r="AU9" s="35"/>
      <c r="AV9" s="35"/>
      <c r="AW9" s="35"/>
      <c r="AX9" s="35"/>
      <c r="AY9" s="35"/>
      <c r="AZ9" s="35"/>
      <c r="BA9" s="35"/>
      <c r="BB9" s="35"/>
      <c r="BC9" s="35"/>
      <c r="BD9" s="35"/>
      <c r="BE9" s="35"/>
      <c r="BF9" s="35"/>
      <c r="BJ9" s="6"/>
      <c r="BK9" s="6"/>
      <c r="BL9" s="6"/>
    </row>
    <row r="10" spans="2:64" s="5" customFormat="1" ht="18.75" x14ac:dyDescent="0.15">
      <c r="B10" s="57" t="s">
        <v>64</v>
      </c>
      <c r="C10" s="57" t="s">
        <v>64</v>
      </c>
      <c r="D10" s="57" t="s">
        <v>64</v>
      </c>
      <c r="E10" s="57" t="s">
        <v>64</v>
      </c>
      <c r="F10" s="58"/>
      <c r="G10" s="57" t="s">
        <v>64</v>
      </c>
      <c r="H10" s="57" t="s">
        <v>64</v>
      </c>
      <c r="I10" s="57" t="s">
        <v>64</v>
      </c>
      <c r="J10" s="57" t="s">
        <v>64</v>
      </c>
      <c r="K10" s="52" t="s">
        <v>63</v>
      </c>
      <c r="L10" s="214"/>
      <c r="M10" s="215"/>
      <c r="N10" s="216"/>
      <c r="O10" s="52" t="s">
        <v>2</v>
      </c>
      <c r="P10" s="214"/>
      <c r="Q10" s="215"/>
      <c r="R10" s="216"/>
      <c r="S10" s="51" t="s">
        <v>24</v>
      </c>
      <c r="T10" s="217">
        <f>(P10-L10)*24</f>
        <v>0</v>
      </c>
      <c r="U10" s="218"/>
      <c r="V10" s="50" t="s">
        <v>25</v>
      </c>
      <c r="W10" s="42"/>
      <c r="X10" s="42"/>
      <c r="Y10" s="42"/>
      <c r="Z10" s="52"/>
      <c r="AA10" s="59"/>
      <c r="AB10" s="50"/>
      <c r="AC10" s="52"/>
      <c r="AD10" s="52"/>
      <c r="AE10" s="52"/>
      <c r="AF10" s="67"/>
      <c r="AG10" s="61"/>
      <c r="AH10" s="61"/>
      <c r="AI10" s="61"/>
      <c r="AJ10" s="62"/>
      <c r="AK10" s="51"/>
      <c r="AL10" s="59"/>
      <c r="AM10" s="35"/>
      <c r="AN10" s="35"/>
      <c r="AO10" s="69"/>
      <c r="AP10" s="69"/>
      <c r="AQ10" s="69"/>
      <c r="AR10" s="53"/>
      <c r="AS10" s="68"/>
      <c r="AT10" s="68"/>
      <c r="AU10" s="68"/>
      <c r="AV10" s="62"/>
      <c r="AW10" s="62"/>
      <c r="AX10" s="70"/>
      <c r="AY10" s="70"/>
      <c r="AZ10" s="70" t="s">
        <v>140</v>
      </c>
      <c r="BA10" s="62"/>
      <c r="BB10" s="219">
        <v>1</v>
      </c>
      <c r="BC10" s="220"/>
      <c r="BD10" s="221"/>
      <c r="BE10" s="71" t="s">
        <v>22</v>
      </c>
      <c r="BF10" s="35"/>
      <c r="BJ10" s="6"/>
      <c r="BK10" s="6"/>
      <c r="BL10" s="6"/>
    </row>
    <row r="11" spans="2:64" s="5" customFormat="1" ht="6" customHeight="1" x14ac:dyDescent="0.15">
      <c r="B11" s="72"/>
      <c r="C11" s="72"/>
      <c r="D11" s="72"/>
      <c r="E11" s="72"/>
      <c r="F11" s="42"/>
      <c r="G11" s="72"/>
      <c r="H11" s="72"/>
      <c r="I11" s="72"/>
      <c r="J11" s="49"/>
      <c r="K11" s="52"/>
      <c r="L11" s="61"/>
      <c r="M11" s="62"/>
      <c r="N11" s="62"/>
      <c r="O11" s="52"/>
      <c r="P11" s="62"/>
      <c r="Q11" s="49"/>
      <c r="R11" s="62"/>
      <c r="S11" s="62"/>
      <c r="T11" s="62"/>
      <c r="U11" s="62"/>
      <c r="V11" s="42"/>
      <c r="W11" s="42"/>
      <c r="X11" s="42"/>
      <c r="Y11" s="42"/>
      <c r="Z11" s="49"/>
      <c r="AA11" s="62"/>
      <c r="AB11" s="62"/>
      <c r="AC11" s="49"/>
      <c r="AD11" s="49"/>
      <c r="AE11" s="49"/>
      <c r="AF11" s="67"/>
      <c r="AG11" s="52"/>
      <c r="AH11" s="61"/>
      <c r="AI11" s="62"/>
      <c r="AJ11" s="61"/>
      <c r="AK11" s="62"/>
      <c r="AL11" s="62"/>
      <c r="AM11" s="62"/>
      <c r="AN11" s="62"/>
      <c r="AO11" s="73"/>
      <c r="AP11" s="73"/>
      <c r="AQ11" s="65"/>
      <c r="AR11" s="74"/>
      <c r="AS11" s="68"/>
      <c r="AT11" s="68"/>
      <c r="AU11" s="68"/>
      <c r="AV11" s="62"/>
      <c r="AW11" s="62"/>
      <c r="AX11" s="70"/>
      <c r="AY11" s="70"/>
      <c r="AZ11" s="62"/>
      <c r="BA11" s="62"/>
      <c r="BB11" s="52"/>
      <c r="BC11" s="52"/>
      <c r="BD11" s="52"/>
      <c r="BE11" s="71"/>
      <c r="BF11" s="35"/>
      <c r="BJ11" s="6"/>
      <c r="BK11" s="6"/>
      <c r="BL11" s="6"/>
    </row>
    <row r="12" spans="2:64" s="5" customFormat="1" ht="20.25" customHeight="1" x14ac:dyDescent="0.15">
      <c r="B12" s="222" t="s">
        <v>134</v>
      </c>
      <c r="C12" s="223"/>
      <c r="D12" s="223"/>
      <c r="E12" s="223"/>
      <c r="F12" s="223"/>
      <c r="G12" s="223"/>
      <c r="H12" s="223"/>
      <c r="I12" s="223"/>
      <c r="J12" s="223"/>
      <c r="K12" s="223"/>
      <c r="L12" s="223"/>
      <c r="M12" s="223"/>
      <c r="N12" s="223"/>
      <c r="O12" s="223"/>
      <c r="P12" s="223"/>
      <c r="Q12" s="223"/>
      <c r="R12" s="223"/>
      <c r="S12" s="223"/>
      <c r="T12" s="223"/>
      <c r="U12" s="223"/>
      <c r="V12" s="224"/>
      <c r="W12" s="42"/>
      <c r="X12" s="42"/>
      <c r="Y12" s="42"/>
      <c r="Z12" s="65"/>
      <c r="AA12" s="75"/>
      <c r="AB12" s="75"/>
      <c r="AC12" s="65"/>
      <c r="AD12" s="52"/>
      <c r="AE12" s="52"/>
      <c r="AF12" s="60"/>
      <c r="AG12" s="50"/>
      <c r="AH12" s="61"/>
      <c r="AI12" s="62"/>
      <c r="AJ12" s="61"/>
      <c r="AK12" s="62"/>
      <c r="AL12" s="62"/>
      <c r="AM12" s="62"/>
      <c r="AN12" s="62"/>
      <c r="AO12" s="225"/>
      <c r="AP12" s="225"/>
      <c r="AQ12" s="225"/>
      <c r="AR12" s="53"/>
      <c r="AS12" s="68"/>
      <c r="AT12" s="68"/>
      <c r="AU12" s="68"/>
      <c r="AV12" s="62"/>
      <c r="AW12" s="62"/>
      <c r="AX12" s="70"/>
      <c r="AY12" s="70"/>
      <c r="AZ12" s="62"/>
      <c r="BA12" s="62"/>
      <c r="BB12" s="219">
        <v>1</v>
      </c>
      <c r="BC12" s="220"/>
      <c r="BD12" s="221"/>
      <c r="BE12" s="76" t="s">
        <v>23</v>
      </c>
      <c r="BF12" s="35"/>
      <c r="BJ12" s="6"/>
      <c r="BK12" s="6"/>
      <c r="BL12" s="6"/>
    </row>
    <row r="13" spans="2:64" s="5" customFormat="1" ht="6.75" customHeight="1" x14ac:dyDescent="0.15">
      <c r="B13" s="231"/>
      <c r="C13" s="232"/>
      <c r="D13" s="232"/>
      <c r="E13" s="232"/>
      <c r="F13" s="232"/>
      <c r="G13" s="232"/>
      <c r="H13" s="232"/>
      <c r="I13" s="232"/>
      <c r="J13" s="232"/>
      <c r="K13" s="232"/>
      <c r="L13" s="232"/>
      <c r="M13" s="232"/>
      <c r="N13" s="232"/>
      <c r="O13" s="232"/>
      <c r="P13" s="232"/>
      <c r="Q13" s="232"/>
      <c r="R13" s="232"/>
      <c r="S13" s="232"/>
      <c r="T13" s="232"/>
      <c r="U13" s="232"/>
      <c r="V13" s="233"/>
      <c r="W13" s="42"/>
      <c r="X13" s="42"/>
      <c r="Y13" s="42"/>
      <c r="Z13" s="77"/>
      <c r="AA13" s="78"/>
      <c r="AB13" s="78"/>
      <c r="AC13" s="77"/>
      <c r="AD13" s="61"/>
      <c r="AE13" s="61"/>
      <c r="AF13" s="67"/>
      <c r="AG13" s="35"/>
      <c r="AH13" s="35"/>
      <c r="AI13" s="35"/>
      <c r="AJ13" s="35"/>
      <c r="AK13" s="35"/>
      <c r="AL13" s="35"/>
      <c r="AM13" s="35"/>
      <c r="AN13" s="35"/>
      <c r="AO13" s="73"/>
      <c r="AP13" s="73"/>
      <c r="AQ13" s="73"/>
      <c r="AR13" s="35"/>
      <c r="AS13" s="68"/>
      <c r="AT13" s="68"/>
      <c r="AU13" s="68"/>
      <c r="AV13" s="62"/>
      <c r="AW13" s="62"/>
      <c r="AX13" s="70"/>
      <c r="AY13" s="70"/>
      <c r="AZ13" s="62"/>
      <c r="BA13" s="62"/>
      <c r="BB13" s="52"/>
      <c r="BC13" s="52"/>
      <c r="BD13" s="52"/>
      <c r="BE13" s="71"/>
      <c r="BF13" s="35"/>
      <c r="BJ13" s="6"/>
      <c r="BK13" s="6"/>
      <c r="BL13" s="6"/>
    </row>
    <row r="14" spans="2:64" s="5" customFormat="1" ht="18.75" x14ac:dyDescent="0.4">
      <c r="B14" s="234" t="s">
        <v>135</v>
      </c>
      <c r="C14" s="235"/>
      <c r="D14" s="235"/>
      <c r="E14" s="235"/>
      <c r="F14" s="235"/>
      <c r="G14" s="235"/>
      <c r="H14" s="235"/>
      <c r="I14" s="235"/>
      <c r="J14" s="235"/>
      <c r="K14" s="235"/>
      <c r="L14" s="235"/>
      <c r="M14" s="235"/>
      <c r="N14" s="235"/>
      <c r="O14" s="235"/>
      <c r="P14" s="235"/>
      <c r="Q14" s="235"/>
      <c r="R14" s="235"/>
      <c r="S14" s="235"/>
      <c r="T14" s="235"/>
      <c r="U14" s="235"/>
      <c r="V14" s="236"/>
      <c r="W14" s="42"/>
      <c r="X14" s="42"/>
      <c r="Y14" s="42"/>
      <c r="Z14" s="65"/>
      <c r="AA14" s="75"/>
      <c r="AB14" s="75"/>
      <c r="AC14" s="65"/>
      <c r="AD14" s="52"/>
      <c r="AE14" s="52"/>
      <c r="AF14" s="67"/>
      <c r="AG14" s="35"/>
      <c r="AH14" s="35"/>
      <c r="AI14" s="35"/>
      <c r="AJ14" s="35"/>
      <c r="AK14" s="35"/>
      <c r="AL14" s="35"/>
      <c r="AM14" s="35"/>
      <c r="AN14" s="35"/>
      <c r="AO14" s="63"/>
      <c r="AP14" s="63"/>
      <c r="AQ14" s="63"/>
      <c r="AR14" s="35"/>
      <c r="AS14" s="68"/>
      <c r="AT14" s="70" t="s">
        <v>141</v>
      </c>
      <c r="AU14" s="214">
        <v>0.39583333333333331</v>
      </c>
      <c r="AV14" s="215"/>
      <c r="AW14" s="216"/>
      <c r="AX14" s="52" t="s">
        <v>2</v>
      </c>
      <c r="AY14" s="214">
        <v>0.6875</v>
      </c>
      <c r="AZ14" s="215"/>
      <c r="BA14" s="216"/>
      <c r="BB14" s="51" t="s">
        <v>24</v>
      </c>
      <c r="BC14" s="217">
        <f>(AY14-AU14)*24</f>
        <v>7</v>
      </c>
      <c r="BD14" s="218"/>
      <c r="BE14" s="50" t="s">
        <v>25</v>
      </c>
      <c r="BF14" s="52"/>
      <c r="BJ14" s="6"/>
      <c r="BK14" s="6"/>
      <c r="BL14" s="6"/>
    </row>
    <row r="15" spans="2:64" s="5" customFormat="1" ht="6.75" customHeight="1" x14ac:dyDescent="0.15">
      <c r="B15" s="42"/>
      <c r="C15" s="64"/>
      <c r="D15" s="64"/>
      <c r="E15" s="64"/>
      <c r="F15" s="64"/>
      <c r="G15" s="49"/>
      <c r="H15" s="49"/>
      <c r="I15" s="51"/>
      <c r="J15" s="52"/>
      <c r="K15" s="61"/>
      <c r="L15" s="62"/>
      <c r="M15" s="62"/>
      <c r="N15" s="52"/>
      <c r="O15" s="62"/>
      <c r="P15" s="49"/>
      <c r="Q15" s="61"/>
      <c r="R15" s="62"/>
      <c r="S15" s="62"/>
      <c r="T15" s="62"/>
      <c r="U15" s="62"/>
      <c r="V15" s="49"/>
      <c r="W15" s="51"/>
      <c r="X15" s="79"/>
      <c r="Y15" s="79"/>
      <c r="Z15" s="50"/>
      <c r="AA15" s="52"/>
      <c r="AB15" s="51"/>
      <c r="AC15" s="52"/>
      <c r="AD15" s="61"/>
      <c r="AE15" s="62"/>
      <c r="AF15" s="67"/>
      <c r="AG15" s="60"/>
      <c r="AH15" s="80"/>
      <c r="AI15" s="67"/>
      <c r="AJ15" s="80"/>
      <c r="AK15" s="67"/>
      <c r="AL15" s="67"/>
      <c r="AM15" s="67"/>
      <c r="AN15" s="67"/>
      <c r="AO15" s="81"/>
      <c r="AP15" s="42"/>
      <c r="AQ15" s="47"/>
      <c r="AR15" s="47"/>
      <c r="AS15" s="47"/>
      <c r="AT15" s="47"/>
      <c r="AU15" s="47"/>
      <c r="AV15" s="67"/>
      <c r="AW15" s="67"/>
      <c r="AX15" s="82"/>
      <c r="AY15" s="82"/>
      <c r="AZ15" s="67"/>
      <c r="BA15" s="67"/>
      <c r="BB15" s="60"/>
      <c r="BC15" s="60"/>
      <c r="BD15" s="60"/>
      <c r="BE15" s="83"/>
      <c r="BF15" s="42"/>
      <c r="BJ15" s="6"/>
      <c r="BK15" s="6"/>
      <c r="BL15" s="6"/>
    </row>
    <row r="16" spans="2:64" ht="8.4499999999999993" customHeight="1" thickBot="1" x14ac:dyDescent="0.45">
      <c r="B16" s="84"/>
      <c r="C16" s="85"/>
      <c r="D16" s="85"/>
      <c r="E16" s="85"/>
      <c r="F16" s="85"/>
      <c r="G16" s="85"/>
      <c r="H16" s="84"/>
      <c r="I16" s="84"/>
      <c r="J16" s="84"/>
      <c r="K16" s="84"/>
      <c r="L16" s="84"/>
      <c r="M16" s="84"/>
      <c r="N16" s="84"/>
      <c r="O16" s="84"/>
      <c r="P16" s="84"/>
      <c r="Q16" s="84"/>
      <c r="R16" s="84"/>
      <c r="S16" s="84"/>
      <c r="T16" s="84"/>
      <c r="U16" s="84"/>
      <c r="V16" s="84"/>
      <c r="W16" s="84"/>
      <c r="X16" s="85"/>
      <c r="Y16" s="84"/>
      <c r="Z16" s="84"/>
      <c r="AA16" s="84"/>
      <c r="AB16" s="84"/>
      <c r="AC16" s="84"/>
      <c r="AD16" s="84"/>
      <c r="AE16" s="84"/>
      <c r="AF16" s="84"/>
      <c r="AG16" s="84"/>
      <c r="AH16" s="84"/>
      <c r="AI16" s="84"/>
      <c r="AJ16" s="84"/>
      <c r="AK16" s="84"/>
      <c r="AL16" s="84"/>
      <c r="AM16" s="84"/>
      <c r="AN16" s="85"/>
      <c r="AO16" s="84"/>
      <c r="AP16" s="84"/>
      <c r="AQ16" s="84"/>
      <c r="AR16" s="84"/>
      <c r="AS16" s="84"/>
      <c r="AT16" s="84"/>
      <c r="AU16" s="84"/>
      <c r="AV16" s="84"/>
      <c r="AW16" s="84"/>
      <c r="AX16" s="84"/>
      <c r="AY16" s="84"/>
      <c r="AZ16" s="84"/>
      <c r="BA16" s="84"/>
      <c r="BB16" s="84"/>
      <c r="BC16" s="84"/>
      <c r="BD16" s="84"/>
      <c r="BE16" s="86"/>
      <c r="BF16" s="86"/>
      <c r="BG16" s="10"/>
    </row>
    <row r="17" spans="2:58" ht="20.25" customHeight="1" x14ac:dyDescent="0.4">
      <c r="B17" s="237" t="s">
        <v>122</v>
      </c>
      <c r="C17" s="240" t="s">
        <v>142</v>
      </c>
      <c r="D17" s="241"/>
      <c r="E17" s="242"/>
      <c r="F17" s="87"/>
      <c r="G17" s="249" t="s">
        <v>143</v>
      </c>
      <c r="H17" s="252" t="s">
        <v>144</v>
      </c>
      <c r="I17" s="241"/>
      <c r="J17" s="241"/>
      <c r="K17" s="242"/>
      <c r="L17" s="252" t="s">
        <v>145</v>
      </c>
      <c r="M17" s="241"/>
      <c r="N17" s="241"/>
      <c r="O17" s="255"/>
      <c r="P17" s="240"/>
      <c r="Q17" s="241"/>
      <c r="R17" s="255"/>
      <c r="S17" s="258" t="s">
        <v>146</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60"/>
      <c r="AX17" s="261" t="str">
        <f>IF(BB3="計画","(12) 1～4週目の勤務時間数合計","(12) 1か月の勤務時間数   合計")</f>
        <v>(12) 1～4週目の勤務時間数合計</v>
      </c>
      <c r="AY17" s="262"/>
      <c r="AZ17" s="267" t="s">
        <v>147</v>
      </c>
      <c r="BA17" s="268"/>
      <c r="BB17" s="240" t="s">
        <v>148</v>
      </c>
      <c r="BC17" s="241"/>
      <c r="BD17" s="241"/>
      <c r="BE17" s="241"/>
      <c r="BF17" s="255"/>
    </row>
    <row r="18" spans="2:58" ht="20.25" customHeight="1" x14ac:dyDescent="0.4">
      <c r="B18" s="238"/>
      <c r="C18" s="243"/>
      <c r="D18" s="244"/>
      <c r="E18" s="245"/>
      <c r="F18" s="88"/>
      <c r="G18" s="250"/>
      <c r="H18" s="253"/>
      <c r="I18" s="244"/>
      <c r="J18" s="244"/>
      <c r="K18" s="245"/>
      <c r="L18" s="253"/>
      <c r="M18" s="244"/>
      <c r="N18" s="244"/>
      <c r="O18" s="256"/>
      <c r="P18" s="243"/>
      <c r="Q18" s="244"/>
      <c r="R18" s="256"/>
      <c r="S18" s="273" t="s">
        <v>16</v>
      </c>
      <c r="T18" s="274"/>
      <c r="U18" s="274"/>
      <c r="V18" s="274"/>
      <c r="W18" s="274"/>
      <c r="X18" s="274"/>
      <c r="Y18" s="275"/>
      <c r="Z18" s="273" t="s">
        <v>17</v>
      </c>
      <c r="AA18" s="274"/>
      <c r="AB18" s="274"/>
      <c r="AC18" s="274"/>
      <c r="AD18" s="274"/>
      <c r="AE18" s="274"/>
      <c r="AF18" s="275"/>
      <c r="AG18" s="273" t="s">
        <v>18</v>
      </c>
      <c r="AH18" s="274"/>
      <c r="AI18" s="274"/>
      <c r="AJ18" s="274"/>
      <c r="AK18" s="274"/>
      <c r="AL18" s="274"/>
      <c r="AM18" s="275"/>
      <c r="AN18" s="273" t="s">
        <v>19</v>
      </c>
      <c r="AO18" s="274"/>
      <c r="AP18" s="274"/>
      <c r="AQ18" s="274"/>
      <c r="AR18" s="274"/>
      <c r="AS18" s="274"/>
      <c r="AT18" s="275"/>
      <c r="AU18" s="276" t="s">
        <v>20</v>
      </c>
      <c r="AV18" s="277"/>
      <c r="AW18" s="278"/>
      <c r="AX18" s="263"/>
      <c r="AY18" s="264"/>
      <c r="AZ18" s="269"/>
      <c r="BA18" s="270"/>
      <c r="BB18" s="243"/>
      <c r="BC18" s="244"/>
      <c r="BD18" s="244"/>
      <c r="BE18" s="244"/>
      <c r="BF18" s="256"/>
    </row>
    <row r="19" spans="2:58" ht="20.25" customHeight="1" x14ac:dyDescent="0.4">
      <c r="B19" s="238"/>
      <c r="C19" s="243"/>
      <c r="D19" s="244"/>
      <c r="E19" s="245"/>
      <c r="F19" s="88"/>
      <c r="G19" s="250"/>
      <c r="H19" s="253"/>
      <c r="I19" s="244"/>
      <c r="J19" s="244"/>
      <c r="K19" s="245"/>
      <c r="L19" s="253"/>
      <c r="M19" s="244"/>
      <c r="N19" s="244"/>
      <c r="O19" s="256"/>
      <c r="P19" s="243"/>
      <c r="Q19" s="244"/>
      <c r="R19" s="256"/>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IF($BB$3="実績",IF(DAY(DATE($AC$2,$AG$2,29))=29,29,""),"")</f>
        <v/>
      </c>
      <c r="AV19" s="94" t="str">
        <f>IF($BB$3="実績",IF(DAY(DATE($AC$2,$AG$2,30))=30,30,""),"")</f>
        <v/>
      </c>
      <c r="AW19" s="95" t="str">
        <f>IF($BB$3="実績",IF(DAY(DATE($AC$2,$AG$2,31))=31,31,""),"")</f>
        <v/>
      </c>
      <c r="AX19" s="263"/>
      <c r="AY19" s="264"/>
      <c r="AZ19" s="269"/>
      <c r="BA19" s="270"/>
      <c r="BB19" s="243"/>
      <c r="BC19" s="244"/>
      <c r="BD19" s="244"/>
      <c r="BE19" s="244"/>
      <c r="BF19" s="256"/>
    </row>
    <row r="20" spans="2:58" ht="20.25" hidden="1" customHeight="1" x14ac:dyDescent="0.4">
      <c r="B20" s="238"/>
      <c r="C20" s="243"/>
      <c r="D20" s="244"/>
      <c r="E20" s="245"/>
      <c r="F20" s="88"/>
      <c r="G20" s="250"/>
      <c r="H20" s="253"/>
      <c r="I20" s="244"/>
      <c r="J20" s="244"/>
      <c r="K20" s="245"/>
      <c r="L20" s="253"/>
      <c r="M20" s="244"/>
      <c r="N20" s="244"/>
      <c r="O20" s="256"/>
      <c r="P20" s="243"/>
      <c r="Q20" s="244"/>
      <c r="R20" s="256"/>
      <c r="S20" s="89">
        <f>WEEKDAY(DATE($AC$2,$AG$2,1))</f>
        <v>4</v>
      </c>
      <c r="T20" s="90">
        <f>WEEKDAY(DATE($AC$2,$AG$2,2))</f>
        <v>5</v>
      </c>
      <c r="U20" s="90">
        <f>WEEKDAY(DATE($AC$2,$AG$2,3))</f>
        <v>6</v>
      </c>
      <c r="V20" s="90">
        <f>WEEKDAY(DATE($AC$2,$AG$2,4))</f>
        <v>7</v>
      </c>
      <c r="W20" s="90">
        <f>WEEKDAY(DATE($AC$2,$AG$2,5))</f>
        <v>1</v>
      </c>
      <c r="X20" s="90">
        <f>WEEKDAY(DATE($AC$2,$AG$2,6))</f>
        <v>2</v>
      </c>
      <c r="Y20" s="91">
        <f>WEEKDAY(DATE($AC$2,$AG$2,7))</f>
        <v>3</v>
      </c>
      <c r="Z20" s="89">
        <f>WEEKDAY(DATE($AC$2,$AG$2,8))</f>
        <v>4</v>
      </c>
      <c r="AA20" s="90">
        <f>WEEKDAY(DATE($AC$2,$AG$2,9))</f>
        <v>5</v>
      </c>
      <c r="AB20" s="90">
        <f>WEEKDAY(DATE($AC$2,$AG$2,10))</f>
        <v>6</v>
      </c>
      <c r="AC20" s="90">
        <f>WEEKDAY(DATE($AC$2,$AG$2,11))</f>
        <v>7</v>
      </c>
      <c r="AD20" s="90">
        <f>WEEKDAY(DATE($AC$2,$AG$2,12))</f>
        <v>1</v>
      </c>
      <c r="AE20" s="90">
        <f>WEEKDAY(DATE($AC$2,$AG$2,13))</f>
        <v>2</v>
      </c>
      <c r="AF20" s="91">
        <f>WEEKDAY(DATE($AC$2,$AG$2,14))</f>
        <v>3</v>
      </c>
      <c r="AG20" s="89">
        <f>WEEKDAY(DATE($AC$2,$AG$2,15))</f>
        <v>4</v>
      </c>
      <c r="AH20" s="90">
        <f>WEEKDAY(DATE($AC$2,$AG$2,16))</f>
        <v>5</v>
      </c>
      <c r="AI20" s="90">
        <f>WEEKDAY(DATE($AC$2,$AG$2,17))</f>
        <v>6</v>
      </c>
      <c r="AJ20" s="90">
        <f>WEEKDAY(DATE($AC$2,$AG$2,18))</f>
        <v>7</v>
      </c>
      <c r="AK20" s="90">
        <f>WEEKDAY(DATE($AC$2,$AG$2,19))</f>
        <v>1</v>
      </c>
      <c r="AL20" s="90">
        <f>WEEKDAY(DATE($AC$2,$AG$2,20))</f>
        <v>2</v>
      </c>
      <c r="AM20" s="91">
        <f>WEEKDAY(DATE($AC$2,$AG$2,21))</f>
        <v>3</v>
      </c>
      <c r="AN20" s="89">
        <f>WEEKDAY(DATE($AC$2,$AG$2,22))</f>
        <v>4</v>
      </c>
      <c r="AO20" s="90">
        <f>WEEKDAY(DATE($AC$2,$AG$2,23))</f>
        <v>5</v>
      </c>
      <c r="AP20" s="90">
        <f>WEEKDAY(DATE($AC$2,$AG$2,24))</f>
        <v>6</v>
      </c>
      <c r="AQ20" s="90">
        <f>WEEKDAY(DATE($AC$2,$AG$2,25))</f>
        <v>7</v>
      </c>
      <c r="AR20" s="90">
        <f>WEEKDAY(DATE($AC$2,$AG$2,26))</f>
        <v>1</v>
      </c>
      <c r="AS20" s="90">
        <f>WEEKDAY(DATE($AC$2,$AG$2,27))</f>
        <v>2</v>
      </c>
      <c r="AT20" s="91">
        <f>WEEKDAY(DATE($AC$2,$AG$2,28))</f>
        <v>3</v>
      </c>
      <c r="AU20" s="89">
        <f>IF(AU19=29,WEEKDAY(DATE($AC$2,$AG$2,29)),0)</f>
        <v>0</v>
      </c>
      <c r="AV20" s="90">
        <f>IF(AV19=30,WEEKDAY(DATE($AC$2,$AG$2,30)),0)</f>
        <v>0</v>
      </c>
      <c r="AW20" s="91">
        <f>IF(AW19=31,WEEKDAY(DATE($AC$2,$AG$2,31)),0)</f>
        <v>0</v>
      </c>
      <c r="AX20" s="263"/>
      <c r="AY20" s="264"/>
      <c r="AZ20" s="269"/>
      <c r="BA20" s="270"/>
      <c r="BB20" s="243"/>
      <c r="BC20" s="244"/>
      <c r="BD20" s="244"/>
      <c r="BE20" s="244"/>
      <c r="BF20" s="256"/>
    </row>
    <row r="21" spans="2:58" ht="22.5" customHeight="1" thickBot="1" x14ac:dyDescent="0.45">
      <c r="B21" s="239"/>
      <c r="C21" s="246"/>
      <c r="D21" s="247"/>
      <c r="E21" s="248"/>
      <c r="F21" s="96"/>
      <c r="G21" s="251"/>
      <c r="H21" s="254"/>
      <c r="I21" s="247"/>
      <c r="J21" s="247"/>
      <c r="K21" s="248"/>
      <c r="L21" s="254"/>
      <c r="M21" s="247"/>
      <c r="N21" s="247"/>
      <c r="O21" s="257"/>
      <c r="P21" s="246"/>
      <c r="Q21" s="247"/>
      <c r="R21" s="257"/>
      <c r="S21" s="97" t="str">
        <f>IF(S20=1,"日",IF(S20=2,"月",IF(S20=3,"火",IF(S20=4,"水",IF(S20=5,"木",IF(S20=6,"金","土"))))))</f>
        <v>水</v>
      </c>
      <c r="T21" s="98" t="str">
        <f t="shared" ref="T21:AT21" si="0">IF(T20=1,"日",IF(T20=2,"月",IF(T20=3,"火",IF(T20=4,"水",IF(T20=5,"木",IF(T20=6,"金","土"))))))</f>
        <v>木</v>
      </c>
      <c r="U21" s="98" t="str">
        <f t="shared" si="0"/>
        <v>金</v>
      </c>
      <c r="V21" s="98" t="str">
        <f t="shared" si="0"/>
        <v>土</v>
      </c>
      <c r="W21" s="98" t="str">
        <f t="shared" si="0"/>
        <v>日</v>
      </c>
      <c r="X21" s="98" t="str">
        <f t="shared" si="0"/>
        <v>月</v>
      </c>
      <c r="Y21" s="99" t="str">
        <f t="shared" si="0"/>
        <v>火</v>
      </c>
      <c r="Z21" s="97" t="str">
        <f>IF(Z20=1,"日",IF(Z20=2,"月",IF(Z20=3,"火",IF(Z20=4,"水",IF(Z20=5,"木",IF(Z20=6,"金","土"))))))</f>
        <v>水</v>
      </c>
      <c r="AA21" s="98" t="str">
        <f t="shared" si="0"/>
        <v>木</v>
      </c>
      <c r="AB21" s="98" t="str">
        <f t="shared" si="0"/>
        <v>金</v>
      </c>
      <c r="AC21" s="98" t="str">
        <f t="shared" si="0"/>
        <v>土</v>
      </c>
      <c r="AD21" s="98" t="str">
        <f t="shared" si="0"/>
        <v>日</v>
      </c>
      <c r="AE21" s="98" t="str">
        <f t="shared" si="0"/>
        <v>月</v>
      </c>
      <c r="AF21" s="99" t="str">
        <f t="shared" si="0"/>
        <v>火</v>
      </c>
      <c r="AG21" s="97" t="str">
        <f>IF(AG20=1,"日",IF(AG20=2,"月",IF(AG20=3,"火",IF(AG20=4,"水",IF(AG20=5,"木",IF(AG20=6,"金","土"))))))</f>
        <v>水</v>
      </c>
      <c r="AH21" s="98" t="str">
        <f t="shared" si="0"/>
        <v>木</v>
      </c>
      <c r="AI21" s="98" t="str">
        <f t="shared" si="0"/>
        <v>金</v>
      </c>
      <c r="AJ21" s="98" t="str">
        <f t="shared" si="0"/>
        <v>土</v>
      </c>
      <c r="AK21" s="98" t="str">
        <f t="shared" si="0"/>
        <v>日</v>
      </c>
      <c r="AL21" s="98" t="str">
        <f t="shared" si="0"/>
        <v>月</v>
      </c>
      <c r="AM21" s="99" t="str">
        <f t="shared" si="0"/>
        <v>火</v>
      </c>
      <c r="AN21" s="97" t="str">
        <f>IF(AN20=1,"日",IF(AN20=2,"月",IF(AN20=3,"火",IF(AN20=4,"水",IF(AN20=5,"木",IF(AN20=6,"金","土"))))))</f>
        <v>水</v>
      </c>
      <c r="AO21" s="98" t="str">
        <f t="shared" si="0"/>
        <v>木</v>
      </c>
      <c r="AP21" s="98" t="str">
        <f t="shared" si="0"/>
        <v>金</v>
      </c>
      <c r="AQ21" s="98" t="str">
        <f t="shared" si="0"/>
        <v>土</v>
      </c>
      <c r="AR21" s="98" t="str">
        <f t="shared" si="0"/>
        <v>日</v>
      </c>
      <c r="AS21" s="98" t="str">
        <f t="shared" si="0"/>
        <v>月</v>
      </c>
      <c r="AT21" s="99" t="str">
        <f t="shared" si="0"/>
        <v>火</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265"/>
      <c r="AY21" s="266"/>
      <c r="AZ21" s="271"/>
      <c r="BA21" s="272"/>
      <c r="BB21" s="246"/>
      <c r="BC21" s="247"/>
      <c r="BD21" s="247"/>
      <c r="BE21" s="247"/>
      <c r="BF21" s="257"/>
    </row>
    <row r="22" spans="2:58" ht="20.25" customHeight="1" x14ac:dyDescent="0.4">
      <c r="B22" s="348">
        <v>1</v>
      </c>
      <c r="C22" s="306"/>
      <c r="D22" s="307"/>
      <c r="E22" s="308"/>
      <c r="F22" s="100"/>
      <c r="G22" s="309" t="s">
        <v>182</v>
      </c>
      <c r="H22" s="311" t="s">
        <v>225</v>
      </c>
      <c r="I22" s="312"/>
      <c r="J22" s="312"/>
      <c r="K22" s="313"/>
      <c r="L22" s="317" t="s">
        <v>183</v>
      </c>
      <c r="M22" s="318"/>
      <c r="N22" s="318"/>
      <c r="O22" s="319"/>
      <c r="P22" s="323" t="s">
        <v>49</v>
      </c>
      <c r="Q22" s="324"/>
      <c r="R22" s="325"/>
      <c r="S22" s="101" t="s">
        <v>150</v>
      </c>
      <c r="T22" s="102" t="s">
        <v>33</v>
      </c>
      <c r="U22" s="102" t="s">
        <v>90</v>
      </c>
      <c r="V22" s="102" t="s">
        <v>33</v>
      </c>
      <c r="W22" s="102" t="s">
        <v>33</v>
      </c>
      <c r="X22" s="102" t="s">
        <v>90</v>
      </c>
      <c r="Y22" s="103" t="s">
        <v>33</v>
      </c>
      <c r="Z22" s="101" t="s">
        <v>33</v>
      </c>
      <c r="AA22" s="102" t="s">
        <v>33</v>
      </c>
      <c r="AB22" s="102" t="s">
        <v>90</v>
      </c>
      <c r="AC22" s="102" t="s">
        <v>33</v>
      </c>
      <c r="AD22" s="102" t="s">
        <v>33</v>
      </c>
      <c r="AE22" s="102" t="s">
        <v>90</v>
      </c>
      <c r="AF22" s="103" t="s">
        <v>33</v>
      </c>
      <c r="AG22" s="101" t="s">
        <v>33</v>
      </c>
      <c r="AH22" s="102" t="s">
        <v>33</v>
      </c>
      <c r="AI22" s="102" t="s">
        <v>90</v>
      </c>
      <c r="AJ22" s="102" t="s">
        <v>33</v>
      </c>
      <c r="AK22" s="102" t="s">
        <v>33</v>
      </c>
      <c r="AL22" s="102" t="s">
        <v>90</v>
      </c>
      <c r="AM22" s="103" t="s">
        <v>33</v>
      </c>
      <c r="AN22" s="101" t="s">
        <v>33</v>
      </c>
      <c r="AO22" s="102" t="s">
        <v>33</v>
      </c>
      <c r="AP22" s="102" t="s">
        <v>90</v>
      </c>
      <c r="AQ22" s="102" t="s">
        <v>33</v>
      </c>
      <c r="AR22" s="102" t="s">
        <v>33</v>
      </c>
      <c r="AS22" s="102" t="s">
        <v>90</v>
      </c>
      <c r="AT22" s="103" t="s">
        <v>33</v>
      </c>
      <c r="AU22" s="101"/>
      <c r="AV22" s="102"/>
      <c r="AW22" s="103"/>
      <c r="AX22" s="349"/>
      <c r="AY22" s="350"/>
      <c r="AZ22" s="351"/>
      <c r="BA22" s="352"/>
      <c r="BB22" s="279"/>
      <c r="BC22" s="280"/>
      <c r="BD22" s="280"/>
      <c r="BE22" s="280"/>
      <c r="BF22" s="281"/>
    </row>
    <row r="23" spans="2:58" ht="20.25" customHeight="1" x14ac:dyDescent="0.4">
      <c r="B23" s="328"/>
      <c r="C23" s="288" t="s">
        <v>4</v>
      </c>
      <c r="D23" s="289"/>
      <c r="E23" s="290"/>
      <c r="F23" s="104"/>
      <c r="G23" s="310"/>
      <c r="H23" s="314"/>
      <c r="I23" s="315"/>
      <c r="J23" s="315"/>
      <c r="K23" s="316"/>
      <c r="L23" s="320"/>
      <c r="M23" s="321"/>
      <c r="N23" s="321"/>
      <c r="O23" s="322"/>
      <c r="P23" s="291" t="s">
        <v>15</v>
      </c>
      <c r="Q23" s="292"/>
      <c r="R23" s="293"/>
      <c r="S23" s="105">
        <f>IF(S22="","",VLOOKUP(S22,'【記載例】シフト記号表（勤務時間帯）'!$C$5:$K$36,9,FALSE))</f>
        <v>8</v>
      </c>
      <c r="T23" s="106">
        <f>IF(T22="","",VLOOKUP(T22,'【記載例】シフト記号表（勤務時間帯）'!$C$5:$K$36,9,FALSE))</f>
        <v>8</v>
      </c>
      <c r="U23" s="106" t="str">
        <f>IF(U22="","",VLOOKUP(U22,'【記載例】シフト記号表（勤務時間帯）'!$C$5:$K$36,9,FALSE))</f>
        <v>-</v>
      </c>
      <c r="V23" s="106">
        <f>IF(V22="","",VLOOKUP(V22,'【記載例】シフト記号表（勤務時間帯）'!$C$5:$K$36,9,FALSE))</f>
        <v>8</v>
      </c>
      <c r="W23" s="106">
        <f>IF(W22="","",VLOOKUP(W22,'【記載例】シフト記号表（勤務時間帯）'!$C$5:$K$36,9,FALSE))</f>
        <v>8</v>
      </c>
      <c r="X23" s="106" t="str">
        <f>IF(X22="","",VLOOKUP(X22,'【記載例】シフト記号表（勤務時間帯）'!$C$5:$K$36,9,FALSE))</f>
        <v>-</v>
      </c>
      <c r="Y23" s="107">
        <f>IF(Y22="","",VLOOKUP(Y22,'【記載例】シフト記号表（勤務時間帯）'!$C$5:$K$36,9,FALSE))</f>
        <v>8</v>
      </c>
      <c r="Z23" s="105">
        <f>IF(Z22="","",VLOOKUP(Z22,'【記載例】シフト記号表（勤務時間帯）'!$C$5:$K$36,9,FALSE))</f>
        <v>8</v>
      </c>
      <c r="AA23" s="106">
        <f>IF(AA22="","",VLOOKUP(AA22,'【記載例】シフト記号表（勤務時間帯）'!$C$5:$K$36,9,FALSE))</f>
        <v>8</v>
      </c>
      <c r="AB23" s="106" t="str">
        <f>IF(AB22="","",VLOOKUP(AB22,'【記載例】シフト記号表（勤務時間帯）'!$C$5:$K$36,9,FALSE))</f>
        <v>-</v>
      </c>
      <c r="AC23" s="106">
        <f>IF(AC22="","",VLOOKUP(AC22,'【記載例】シフト記号表（勤務時間帯）'!$C$5:$K$36,9,FALSE))</f>
        <v>8</v>
      </c>
      <c r="AD23" s="106">
        <f>IF(AD22="","",VLOOKUP(AD22,'【記載例】シフト記号表（勤務時間帯）'!$C$5:$K$36,9,FALSE))</f>
        <v>8</v>
      </c>
      <c r="AE23" s="106" t="str">
        <f>IF(AE22="","",VLOOKUP(AE22,'【記載例】シフト記号表（勤務時間帯）'!$C$5:$K$36,9,FALSE))</f>
        <v>-</v>
      </c>
      <c r="AF23" s="107">
        <f>IF(AF22="","",VLOOKUP(AF22,'【記載例】シフト記号表（勤務時間帯）'!$C$5:$K$36,9,FALSE))</f>
        <v>8</v>
      </c>
      <c r="AG23" s="105">
        <f>IF(AG22="","",VLOOKUP(AG22,'【記載例】シフト記号表（勤務時間帯）'!$C$5:$K$36,9,FALSE))</f>
        <v>8</v>
      </c>
      <c r="AH23" s="106">
        <f>IF(AH22="","",VLOOKUP(AH22,'【記載例】シフト記号表（勤務時間帯）'!$C$5:$K$36,9,FALSE))</f>
        <v>8</v>
      </c>
      <c r="AI23" s="106" t="str">
        <f>IF(AI22="","",VLOOKUP(AI22,'【記載例】シフト記号表（勤務時間帯）'!$C$5:$K$36,9,FALSE))</f>
        <v>-</v>
      </c>
      <c r="AJ23" s="106">
        <f>IF(AJ22="","",VLOOKUP(AJ22,'【記載例】シフト記号表（勤務時間帯）'!$C$5:$K$36,9,FALSE))</f>
        <v>8</v>
      </c>
      <c r="AK23" s="106">
        <f>IF(AK22="","",VLOOKUP(AK22,'【記載例】シフト記号表（勤務時間帯）'!$C$5:$K$36,9,FALSE))</f>
        <v>8</v>
      </c>
      <c r="AL23" s="106" t="str">
        <f>IF(AL22="","",VLOOKUP(AL22,'【記載例】シフト記号表（勤務時間帯）'!$C$5:$K$36,9,FALSE))</f>
        <v>-</v>
      </c>
      <c r="AM23" s="107">
        <f>IF(AM22="","",VLOOKUP(AM22,'【記載例】シフト記号表（勤務時間帯）'!$C$5:$K$36,9,FALSE))</f>
        <v>8</v>
      </c>
      <c r="AN23" s="105">
        <f>IF(AN22="","",VLOOKUP(AN22,'【記載例】シフト記号表（勤務時間帯）'!$C$5:$K$36,9,FALSE))</f>
        <v>8</v>
      </c>
      <c r="AO23" s="106">
        <f>IF(AO22="","",VLOOKUP(AO22,'【記載例】シフト記号表（勤務時間帯）'!$C$5:$K$36,9,FALSE))</f>
        <v>8</v>
      </c>
      <c r="AP23" s="106" t="str">
        <f>IF(AP22="","",VLOOKUP(AP22,'【記載例】シフト記号表（勤務時間帯）'!$C$5:$K$36,9,FALSE))</f>
        <v>-</v>
      </c>
      <c r="AQ23" s="106">
        <f>IF(AQ22="","",VLOOKUP(AQ22,'【記載例】シフト記号表（勤務時間帯）'!$C$5:$K$36,9,FALSE))</f>
        <v>8</v>
      </c>
      <c r="AR23" s="106">
        <f>IF(AR22="","",VLOOKUP(AR22,'【記載例】シフト記号表（勤務時間帯）'!$C$5:$K$36,9,FALSE))</f>
        <v>8</v>
      </c>
      <c r="AS23" s="106" t="str">
        <f>IF(AS22="","",VLOOKUP(AS22,'【記載例】シフト記号表（勤務時間帯）'!$C$5:$K$36,9,FALSE))</f>
        <v>-</v>
      </c>
      <c r="AT23" s="107">
        <f>IF(AT22="","",VLOOKUP(AT22,'【記載例】シフト記号表（勤務時間帯）'!$C$5:$K$36,9,FALSE))</f>
        <v>8</v>
      </c>
      <c r="AU23" s="105" t="str">
        <f>IF(AU22="","",VLOOKUP(AU22,'【記載例】シフト記号表（勤務時間帯）'!$C$5:$K$36,9,FALSE))</f>
        <v/>
      </c>
      <c r="AV23" s="106" t="str">
        <f>IF(AV22="","",VLOOKUP(AV22,'【記載例】シフト記号表（勤務時間帯）'!$C$5:$K$36,9,FALSE))</f>
        <v/>
      </c>
      <c r="AW23" s="107" t="str">
        <f>IF(AW22="","",VLOOKUP(AW22,'【記載例】シフト記号表（勤務時間帯）'!$C$5:$K$36,9,FALSE))</f>
        <v/>
      </c>
      <c r="AX23" s="294">
        <f>IF($BB$3="計画",SUM(S23:AT23),IF($BB$3="実績",SUM(S23:AW23),""))</f>
        <v>160</v>
      </c>
      <c r="AY23" s="295"/>
      <c r="AZ23" s="296">
        <f>IF($BB$3="計画",AX23/4,IF($BB$3="実績",【記載例】認知症型通所介護!AX23/(【記載例】認知症型通所介護!$BB$8/7),""))</f>
        <v>40</v>
      </c>
      <c r="BA23" s="297"/>
      <c r="BB23" s="282"/>
      <c r="BC23" s="283"/>
      <c r="BD23" s="283"/>
      <c r="BE23" s="283"/>
      <c r="BF23" s="284"/>
    </row>
    <row r="24" spans="2:58" ht="20.25" customHeight="1" x14ac:dyDescent="0.4">
      <c r="B24" s="328"/>
      <c r="C24" s="298"/>
      <c r="D24" s="299"/>
      <c r="E24" s="300"/>
      <c r="F24" s="108" t="str">
        <f>C23</f>
        <v>管理者</v>
      </c>
      <c r="G24" s="310"/>
      <c r="H24" s="314"/>
      <c r="I24" s="315"/>
      <c r="J24" s="315"/>
      <c r="K24" s="316"/>
      <c r="L24" s="320"/>
      <c r="M24" s="321"/>
      <c r="N24" s="321"/>
      <c r="O24" s="322"/>
      <c r="P24" s="301" t="s">
        <v>50</v>
      </c>
      <c r="Q24" s="302"/>
      <c r="R24" s="303"/>
      <c r="S24" s="109">
        <f>IF(S22="","",VLOOKUP(S22,'【記載例】シフト記号表（勤務時間帯）'!$C$5:$U$36,19,FALSE))</f>
        <v>7.0000000000000089</v>
      </c>
      <c r="T24" s="110">
        <f>IF(T22="","",VLOOKUP(T22,'【記載例】シフト記号表（勤務時間帯）'!$C$5:$U$36,19,FALSE))</f>
        <v>7.0000000000000089</v>
      </c>
      <c r="U24" s="110" t="str">
        <f>IF(U22="","",VLOOKUP(U22,'【記載例】シフト記号表（勤務時間帯）'!$C$5:$U$36,19,FALSE))</f>
        <v>-</v>
      </c>
      <c r="V24" s="110">
        <f>IF(V22="","",VLOOKUP(V22,'【記載例】シフト記号表（勤務時間帯）'!$C$5:$U$36,19,FALSE))</f>
        <v>7.0000000000000089</v>
      </c>
      <c r="W24" s="110">
        <f>IF(W22="","",VLOOKUP(W22,'【記載例】シフト記号表（勤務時間帯）'!$C$5:$U$36,19,FALSE))</f>
        <v>7.0000000000000089</v>
      </c>
      <c r="X24" s="110" t="str">
        <f>IF(X22="","",VLOOKUP(X22,'【記載例】シフト記号表（勤務時間帯）'!$C$5:$U$36,19,FALSE))</f>
        <v>-</v>
      </c>
      <c r="Y24" s="111">
        <f>IF(Y22="","",VLOOKUP(Y22,'【記載例】シフト記号表（勤務時間帯）'!$C$5:$U$36,19,FALSE))</f>
        <v>7.0000000000000089</v>
      </c>
      <c r="Z24" s="109">
        <f>IF(Z22="","",VLOOKUP(Z22,'【記載例】シフト記号表（勤務時間帯）'!$C$5:$U$36,19,FALSE))</f>
        <v>7.0000000000000089</v>
      </c>
      <c r="AA24" s="110">
        <f>IF(AA22="","",VLOOKUP(AA22,'【記載例】シフト記号表（勤務時間帯）'!$C$5:$U$36,19,FALSE))</f>
        <v>7.0000000000000089</v>
      </c>
      <c r="AB24" s="110" t="str">
        <f>IF(AB22="","",VLOOKUP(AB22,'【記載例】シフト記号表（勤務時間帯）'!$C$5:$U$36,19,FALSE))</f>
        <v>-</v>
      </c>
      <c r="AC24" s="110">
        <f>IF(AC22="","",VLOOKUP(AC22,'【記載例】シフト記号表（勤務時間帯）'!$C$5:$U$36,19,FALSE))</f>
        <v>7.0000000000000089</v>
      </c>
      <c r="AD24" s="110">
        <f>IF(AD22="","",VLOOKUP(AD22,'【記載例】シフト記号表（勤務時間帯）'!$C$5:$U$36,19,FALSE))</f>
        <v>7.0000000000000089</v>
      </c>
      <c r="AE24" s="110" t="str">
        <f>IF(AE22="","",VLOOKUP(AE22,'【記載例】シフト記号表（勤務時間帯）'!$C$5:$U$36,19,FALSE))</f>
        <v>-</v>
      </c>
      <c r="AF24" s="111">
        <f>IF(AF22="","",VLOOKUP(AF22,'【記載例】シフト記号表（勤務時間帯）'!$C$5:$U$36,19,FALSE))</f>
        <v>7.0000000000000089</v>
      </c>
      <c r="AG24" s="109">
        <f>IF(AG22="","",VLOOKUP(AG22,'【記載例】シフト記号表（勤務時間帯）'!$C$5:$U$36,19,FALSE))</f>
        <v>7.0000000000000089</v>
      </c>
      <c r="AH24" s="110">
        <f>IF(AH22="","",VLOOKUP(AH22,'【記載例】シフト記号表（勤務時間帯）'!$C$5:$U$36,19,FALSE))</f>
        <v>7.0000000000000089</v>
      </c>
      <c r="AI24" s="110" t="str">
        <f>IF(AI22="","",VLOOKUP(AI22,'【記載例】シフト記号表（勤務時間帯）'!$C$5:$U$36,19,FALSE))</f>
        <v>-</v>
      </c>
      <c r="AJ24" s="110">
        <f>IF(AJ22="","",VLOOKUP(AJ22,'【記載例】シフト記号表（勤務時間帯）'!$C$5:$U$36,19,FALSE))</f>
        <v>7.0000000000000089</v>
      </c>
      <c r="AK24" s="110">
        <f>IF(AK22="","",VLOOKUP(AK22,'【記載例】シフト記号表（勤務時間帯）'!$C$5:$U$36,19,FALSE))</f>
        <v>7.0000000000000089</v>
      </c>
      <c r="AL24" s="110" t="str">
        <f>IF(AL22="","",VLOOKUP(AL22,'【記載例】シフト記号表（勤務時間帯）'!$C$5:$U$36,19,FALSE))</f>
        <v>-</v>
      </c>
      <c r="AM24" s="111">
        <f>IF(AM22="","",VLOOKUP(AM22,'【記載例】シフト記号表（勤務時間帯）'!$C$5:$U$36,19,FALSE))</f>
        <v>7.0000000000000089</v>
      </c>
      <c r="AN24" s="109">
        <f>IF(AN22="","",VLOOKUP(AN22,'【記載例】シフト記号表（勤務時間帯）'!$C$5:$U$36,19,FALSE))</f>
        <v>7.0000000000000089</v>
      </c>
      <c r="AO24" s="110">
        <f>IF(AO22="","",VLOOKUP(AO22,'【記載例】シフト記号表（勤務時間帯）'!$C$5:$U$36,19,FALSE))</f>
        <v>7.0000000000000089</v>
      </c>
      <c r="AP24" s="110" t="str">
        <f>IF(AP22="","",VLOOKUP(AP22,'【記載例】シフト記号表（勤務時間帯）'!$C$5:$U$36,19,FALSE))</f>
        <v>-</v>
      </c>
      <c r="AQ24" s="110">
        <f>IF(AQ22="","",VLOOKUP(AQ22,'【記載例】シフト記号表（勤務時間帯）'!$C$5:$U$36,19,FALSE))</f>
        <v>7.0000000000000089</v>
      </c>
      <c r="AR24" s="110">
        <f>IF(AR22="","",VLOOKUP(AR22,'【記載例】シフト記号表（勤務時間帯）'!$C$5:$U$36,19,FALSE))</f>
        <v>7.0000000000000089</v>
      </c>
      <c r="AS24" s="110" t="str">
        <f>IF(AS22="","",VLOOKUP(AS22,'【記載例】シフト記号表（勤務時間帯）'!$C$5:$U$36,19,FALSE))</f>
        <v>-</v>
      </c>
      <c r="AT24" s="111">
        <f>IF(AT22="","",VLOOKUP(AT22,'【記載例】シフト記号表（勤務時間帯）'!$C$5:$U$36,19,FALSE))</f>
        <v>7.0000000000000089</v>
      </c>
      <c r="AU24" s="109" t="str">
        <f>IF(AU22="","",VLOOKUP(AU22,'【記載例】シフト記号表（勤務時間帯）'!$C$5:$U$36,19,FALSE))</f>
        <v/>
      </c>
      <c r="AV24" s="110" t="str">
        <f>IF(AV22="","",VLOOKUP(AV22,'【記載例】シフト記号表（勤務時間帯）'!$C$5:$U$36,19,FALSE))</f>
        <v/>
      </c>
      <c r="AW24" s="111" t="str">
        <f>IF(AW22="","",VLOOKUP(AW22,'【記載例】シフト記号表（勤務時間帯）'!$C$5:$U$36,19,FALSE))</f>
        <v/>
      </c>
      <c r="AX24" s="304">
        <f>IF($BB$3="計画",SUM(S24:AT24),IF($BB$3="実績",SUM(S24:AW24),""))</f>
        <v>140.0000000000002</v>
      </c>
      <c r="AY24" s="305"/>
      <c r="AZ24" s="326">
        <f>IF($BB$3="計画",AX24/4,IF($BB$3="実績",【記載例】認知症型通所介護!AX24/(【記載例】認知症型通所介護!$BB$8/7),""))</f>
        <v>35.00000000000005</v>
      </c>
      <c r="BA24" s="327"/>
      <c r="BB24" s="285"/>
      <c r="BC24" s="286"/>
      <c r="BD24" s="286"/>
      <c r="BE24" s="286"/>
      <c r="BF24" s="287"/>
    </row>
    <row r="25" spans="2:58" ht="20.25" customHeight="1" x14ac:dyDescent="0.4">
      <c r="B25" s="328">
        <f>B22+1</f>
        <v>2</v>
      </c>
      <c r="C25" s="329"/>
      <c r="D25" s="330"/>
      <c r="E25" s="331"/>
      <c r="F25" s="112"/>
      <c r="G25" s="332" t="s">
        <v>182</v>
      </c>
      <c r="H25" s="334" t="s">
        <v>186</v>
      </c>
      <c r="I25" s="315"/>
      <c r="J25" s="315"/>
      <c r="K25" s="316"/>
      <c r="L25" s="335" t="s">
        <v>188</v>
      </c>
      <c r="M25" s="336"/>
      <c r="N25" s="336"/>
      <c r="O25" s="337"/>
      <c r="P25" s="341" t="s">
        <v>49</v>
      </c>
      <c r="Q25" s="342"/>
      <c r="R25" s="343"/>
      <c r="S25" s="113" t="s">
        <v>90</v>
      </c>
      <c r="T25" s="114" t="s">
        <v>33</v>
      </c>
      <c r="U25" s="114" t="s">
        <v>33</v>
      </c>
      <c r="V25" s="114" t="s">
        <v>33</v>
      </c>
      <c r="W25" s="114" t="s">
        <v>33</v>
      </c>
      <c r="X25" s="114" t="s">
        <v>33</v>
      </c>
      <c r="Y25" s="115" t="s">
        <v>90</v>
      </c>
      <c r="Z25" s="113" t="s">
        <v>90</v>
      </c>
      <c r="AA25" s="114" t="s">
        <v>33</v>
      </c>
      <c r="AB25" s="114" t="s">
        <v>33</v>
      </c>
      <c r="AC25" s="114" t="s">
        <v>33</v>
      </c>
      <c r="AD25" s="114" t="s">
        <v>33</v>
      </c>
      <c r="AE25" s="114" t="s">
        <v>33</v>
      </c>
      <c r="AF25" s="115" t="s">
        <v>90</v>
      </c>
      <c r="AG25" s="113"/>
      <c r="AH25" s="114" t="s">
        <v>33</v>
      </c>
      <c r="AI25" s="114" t="s">
        <v>33</v>
      </c>
      <c r="AJ25" s="114" t="s">
        <v>33</v>
      </c>
      <c r="AK25" s="114" t="s">
        <v>33</v>
      </c>
      <c r="AL25" s="114" t="s">
        <v>33</v>
      </c>
      <c r="AM25" s="115" t="s">
        <v>90</v>
      </c>
      <c r="AN25" s="113" t="s">
        <v>90</v>
      </c>
      <c r="AO25" s="114" t="s">
        <v>33</v>
      </c>
      <c r="AP25" s="114" t="s">
        <v>33</v>
      </c>
      <c r="AQ25" s="114" t="s">
        <v>33</v>
      </c>
      <c r="AR25" s="114" t="s">
        <v>33</v>
      </c>
      <c r="AS25" s="114" t="s">
        <v>33</v>
      </c>
      <c r="AT25" s="115" t="s">
        <v>90</v>
      </c>
      <c r="AU25" s="113"/>
      <c r="AV25" s="114"/>
      <c r="AW25" s="115"/>
      <c r="AX25" s="344"/>
      <c r="AY25" s="345"/>
      <c r="AZ25" s="346"/>
      <c r="BA25" s="347"/>
      <c r="BB25" s="353"/>
      <c r="BC25" s="354"/>
      <c r="BD25" s="354"/>
      <c r="BE25" s="354"/>
      <c r="BF25" s="355"/>
    </row>
    <row r="26" spans="2:58" ht="20.25" customHeight="1" x14ac:dyDescent="0.4">
      <c r="B26" s="328"/>
      <c r="C26" s="288" t="s">
        <v>73</v>
      </c>
      <c r="D26" s="289"/>
      <c r="E26" s="290"/>
      <c r="F26" s="104"/>
      <c r="G26" s="310"/>
      <c r="H26" s="314"/>
      <c r="I26" s="315"/>
      <c r="J26" s="315"/>
      <c r="K26" s="316"/>
      <c r="L26" s="320"/>
      <c r="M26" s="321"/>
      <c r="N26" s="321"/>
      <c r="O26" s="322"/>
      <c r="P26" s="291" t="s">
        <v>15</v>
      </c>
      <c r="Q26" s="292"/>
      <c r="R26" s="293"/>
      <c r="S26" s="105" t="str">
        <f>IF(S25="","",VLOOKUP(S25,'【記載例】シフト記号表（勤務時間帯）'!$C$5:$K$36,9,FALSE))</f>
        <v>-</v>
      </c>
      <c r="T26" s="106">
        <f>IF(T25="","",VLOOKUP(T25,'【記載例】シフト記号表（勤務時間帯）'!$C$5:$K$36,9,FALSE))</f>
        <v>8</v>
      </c>
      <c r="U26" s="106">
        <f>IF(U25="","",VLOOKUP(U25,'【記載例】シフト記号表（勤務時間帯）'!$C$5:$K$36,9,FALSE))</f>
        <v>8</v>
      </c>
      <c r="V26" s="106">
        <f>IF(V25="","",VLOOKUP(V25,'【記載例】シフト記号表（勤務時間帯）'!$C$5:$K$36,9,FALSE))</f>
        <v>8</v>
      </c>
      <c r="W26" s="106">
        <f>IF(W25="","",VLOOKUP(W25,'【記載例】シフト記号表（勤務時間帯）'!$C$5:$K$36,9,FALSE))</f>
        <v>8</v>
      </c>
      <c r="X26" s="106">
        <f>IF(X25="","",VLOOKUP(X25,'【記載例】シフト記号表（勤務時間帯）'!$C$5:$K$36,9,FALSE))</f>
        <v>8</v>
      </c>
      <c r="Y26" s="107" t="str">
        <f>IF(Y25="","",VLOOKUP(Y25,'【記載例】シフト記号表（勤務時間帯）'!$C$5:$K$36,9,FALSE))</f>
        <v>-</v>
      </c>
      <c r="Z26" s="105" t="str">
        <f>IF(Z25="","",VLOOKUP(Z25,'【記載例】シフト記号表（勤務時間帯）'!$C$5:$K$36,9,FALSE))</f>
        <v>-</v>
      </c>
      <c r="AA26" s="106">
        <f>IF(AA25="","",VLOOKUP(AA25,'【記載例】シフト記号表（勤務時間帯）'!$C$5:$K$36,9,FALSE))</f>
        <v>8</v>
      </c>
      <c r="AB26" s="106">
        <f>IF(AB25="","",VLOOKUP(AB25,'【記載例】シフト記号表（勤務時間帯）'!$C$5:$K$36,9,FALSE))</f>
        <v>8</v>
      </c>
      <c r="AC26" s="106">
        <f>IF(AC25="","",VLOOKUP(AC25,'【記載例】シフト記号表（勤務時間帯）'!$C$5:$K$36,9,FALSE))</f>
        <v>8</v>
      </c>
      <c r="AD26" s="106">
        <f>IF(AD25="","",VLOOKUP(AD25,'【記載例】シフト記号表（勤務時間帯）'!$C$5:$K$36,9,FALSE))</f>
        <v>8</v>
      </c>
      <c r="AE26" s="106">
        <f>IF(AE25="","",VLOOKUP(AE25,'【記載例】シフト記号表（勤務時間帯）'!$C$5:$K$36,9,FALSE))</f>
        <v>8</v>
      </c>
      <c r="AF26" s="107" t="str">
        <f>IF(AF25="","",VLOOKUP(AF25,'【記載例】シフト記号表（勤務時間帯）'!$C$5:$K$36,9,FALSE))</f>
        <v>-</v>
      </c>
      <c r="AG26" s="105" t="str">
        <f>IF(AG25="","",VLOOKUP(AG25,'【記載例】シフト記号表（勤務時間帯）'!$C$5:$K$36,9,FALSE))</f>
        <v/>
      </c>
      <c r="AH26" s="106">
        <f>IF(AH25="","",VLOOKUP(AH25,'【記載例】シフト記号表（勤務時間帯）'!$C$5:$K$36,9,FALSE))</f>
        <v>8</v>
      </c>
      <c r="AI26" s="106">
        <f>IF(AI25="","",VLOOKUP(AI25,'【記載例】シフト記号表（勤務時間帯）'!$C$5:$K$36,9,FALSE))</f>
        <v>8</v>
      </c>
      <c r="AJ26" s="106">
        <f>IF(AJ25="","",VLOOKUP(AJ25,'【記載例】シフト記号表（勤務時間帯）'!$C$5:$K$36,9,FALSE))</f>
        <v>8</v>
      </c>
      <c r="AK26" s="106">
        <f>IF(AK25="","",VLOOKUP(AK25,'【記載例】シフト記号表（勤務時間帯）'!$C$5:$K$36,9,FALSE))</f>
        <v>8</v>
      </c>
      <c r="AL26" s="106">
        <f>IF(AL25="","",VLOOKUP(AL25,'【記載例】シフト記号表（勤務時間帯）'!$C$5:$K$36,9,FALSE))</f>
        <v>8</v>
      </c>
      <c r="AM26" s="107" t="str">
        <f>IF(AM25="","",VLOOKUP(AM25,'【記載例】シフト記号表（勤務時間帯）'!$C$5:$K$36,9,FALSE))</f>
        <v>-</v>
      </c>
      <c r="AN26" s="105" t="str">
        <f>IF(AN25="","",VLOOKUP(AN25,'【記載例】シフト記号表（勤務時間帯）'!$C$5:$K$36,9,FALSE))</f>
        <v>-</v>
      </c>
      <c r="AO26" s="106">
        <f>IF(AO25="","",VLOOKUP(AO25,'【記載例】シフト記号表（勤務時間帯）'!$C$5:$K$36,9,FALSE))</f>
        <v>8</v>
      </c>
      <c r="AP26" s="106">
        <f>IF(AP25="","",VLOOKUP(AP25,'【記載例】シフト記号表（勤務時間帯）'!$C$5:$K$36,9,FALSE))</f>
        <v>8</v>
      </c>
      <c r="AQ26" s="106">
        <f>IF(AQ25="","",VLOOKUP(AQ25,'【記載例】シフト記号表（勤務時間帯）'!$C$5:$K$36,9,FALSE))</f>
        <v>8</v>
      </c>
      <c r="AR26" s="106">
        <f>IF(AR25="","",VLOOKUP(AR25,'【記載例】シフト記号表（勤務時間帯）'!$C$5:$K$36,9,FALSE))</f>
        <v>8</v>
      </c>
      <c r="AS26" s="106">
        <f>IF(AS25="","",VLOOKUP(AS25,'【記載例】シフト記号表（勤務時間帯）'!$C$5:$K$36,9,FALSE))</f>
        <v>8</v>
      </c>
      <c r="AT26" s="107" t="str">
        <f>IF(AT25="","",VLOOKUP(AT25,'【記載例】シフト記号表（勤務時間帯）'!$C$5:$K$36,9,FALSE))</f>
        <v>-</v>
      </c>
      <c r="AU26" s="105" t="str">
        <f>IF(AU25="","",VLOOKUP(AU25,'【記載例】シフト記号表（勤務時間帯）'!$C$5:$K$36,9,FALSE))</f>
        <v/>
      </c>
      <c r="AV26" s="106" t="str">
        <f>IF(AV25="","",VLOOKUP(AV25,'【記載例】シフト記号表（勤務時間帯）'!$C$5:$K$36,9,FALSE))</f>
        <v/>
      </c>
      <c r="AW26" s="107" t="str">
        <f>IF(AW25="","",VLOOKUP(AW25,'【記載例】シフト記号表（勤務時間帯）'!$C$5:$K$36,9,FALSE))</f>
        <v/>
      </c>
      <c r="AX26" s="294">
        <f>IF($BB$3="計画",SUM(S26:AT26),IF($BB$3="実績",SUM(S26:AW26),""))</f>
        <v>160</v>
      </c>
      <c r="AY26" s="295"/>
      <c r="AZ26" s="296">
        <f>IF($BB$3="計画",AX26/4,IF($BB$3="実績",【記載例】認知症型通所介護!AX26/(【記載例】認知症型通所介護!$BB$8/7),""))</f>
        <v>40</v>
      </c>
      <c r="BA26" s="297"/>
      <c r="BB26" s="282"/>
      <c r="BC26" s="283"/>
      <c r="BD26" s="283"/>
      <c r="BE26" s="283"/>
      <c r="BF26" s="284"/>
    </row>
    <row r="27" spans="2:58" ht="20.25" customHeight="1" x14ac:dyDescent="0.4">
      <c r="B27" s="328"/>
      <c r="C27" s="298"/>
      <c r="D27" s="299"/>
      <c r="E27" s="300"/>
      <c r="F27" s="104" t="str">
        <f>C26</f>
        <v>生活相談員</v>
      </c>
      <c r="G27" s="333"/>
      <c r="H27" s="314"/>
      <c r="I27" s="315"/>
      <c r="J27" s="315"/>
      <c r="K27" s="316"/>
      <c r="L27" s="338"/>
      <c r="M27" s="339"/>
      <c r="N27" s="339"/>
      <c r="O27" s="340"/>
      <c r="P27" s="301" t="s">
        <v>50</v>
      </c>
      <c r="Q27" s="302"/>
      <c r="R27" s="303"/>
      <c r="S27" s="109" t="str">
        <f>IF(S25="","",VLOOKUP(S25,'【記載例】シフト記号表（勤務時間帯）'!$C$5:$U$36,19,FALSE))</f>
        <v>-</v>
      </c>
      <c r="T27" s="110">
        <f>IF(T25="","",VLOOKUP(T25,'【記載例】シフト記号表（勤務時間帯）'!$C$5:$U$36,19,FALSE))</f>
        <v>7.0000000000000089</v>
      </c>
      <c r="U27" s="110">
        <f>IF(U25="","",VLOOKUP(U25,'【記載例】シフト記号表（勤務時間帯）'!$C$5:$U$36,19,FALSE))</f>
        <v>7.0000000000000089</v>
      </c>
      <c r="V27" s="110">
        <f>IF(V25="","",VLOOKUP(V25,'【記載例】シフト記号表（勤務時間帯）'!$C$5:$U$36,19,FALSE))</f>
        <v>7.0000000000000089</v>
      </c>
      <c r="W27" s="110">
        <f>IF(W25="","",VLOOKUP(W25,'【記載例】シフト記号表（勤務時間帯）'!$C$5:$U$36,19,FALSE))</f>
        <v>7.0000000000000089</v>
      </c>
      <c r="X27" s="110">
        <f>IF(X25="","",VLOOKUP(X25,'【記載例】シフト記号表（勤務時間帯）'!$C$5:$U$36,19,FALSE))</f>
        <v>7.0000000000000089</v>
      </c>
      <c r="Y27" s="111" t="str">
        <f>IF(Y25="","",VLOOKUP(Y25,'【記載例】シフト記号表（勤務時間帯）'!$C$5:$U$36,19,FALSE))</f>
        <v>-</v>
      </c>
      <c r="Z27" s="109" t="str">
        <f>IF(Z25="","",VLOOKUP(Z25,'【記載例】シフト記号表（勤務時間帯）'!$C$5:$U$36,19,FALSE))</f>
        <v>-</v>
      </c>
      <c r="AA27" s="110">
        <f>IF(AA25="","",VLOOKUP(AA25,'【記載例】シフト記号表（勤務時間帯）'!$C$5:$U$36,19,FALSE))</f>
        <v>7.0000000000000089</v>
      </c>
      <c r="AB27" s="110">
        <f>IF(AB25="","",VLOOKUP(AB25,'【記載例】シフト記号表（勤務時間帯）'!$C$5:$U$36,19,FALSE))</f>
        <v>7.0000000000000089</v>
      </c>
      <c r="AC27" s="110">
        <f>IF(AC25="","",VLOOKUP(AC25,'【記載例】シフト記号表（勤務時間帯）'!$C$5:$U$36,19,FALSE))</f>
        <v>7.0000000000000089</v>
      </c>
      <c r="AD27" s="110">
        <f>IF(AD25="","",VLOOKUP(AD25,'【記載例】シフト記号表（勤務時間帯）'!$C$5:$U$36,19,FALSE))</f>
        <v>7.0000000000000089</v>
      </c>
      <c r="AE27" s="110">
        <f>IF(AE25="","",VLOOKUP(AE25,'【記載例】シフト記号表（勤務時間帯）'!$C$5:$U$36,19,FALSE))</f>
        <v>7.0000000000000089</v>
      </c>
      <c r="AF27" s="111" t="str">
        <f>IF(AF25="","",VLOOKUP(AF25,'【記載例】シフト記号表（勤務時間帯）'!$C$5:$U$36,19,FALSE))</f>
        <v>-</v>
      </c>
      <c r="AG27" s="109" t="str">
        <f>IF(AG25="","",VLOOKUP(AG25,'【記載例】シフト記号表（勤務時間帯）'!$C$5:$U$36,19,FALSE))</f>
        <v/>
      </c>
      <c r="AH27" s="110">
        <f>IF(AH25="","",VLOOKUP(AH25,'【記載例】シフト記号表（勤務時間帯）'!$C$5:$U$36,19,FALSE))</f>
        <v>7.0000000000000089</v>
      </c>
      <c r="AI27" s="110">
        <f>IF(AI25="","",VLOOKUP(AI25,'【記載例】シフト記号表（勤務時間帯）'!$C$5:$U$36,19,FALSE))</f>
        <v>7.0000000000000089</v>
      </c>
      <c r="AJ27" s="110">
        <f>IF(AJ25="","",VLOOKUP(AJ25,'【記載例】シフト記号表（勤務時間帯）'!$C$5:$U$36,19,FALSE))</f>
        <v>7.0000000000000089</v>
      </c>
      <c r="AK27" s="110">
        <f>IF(AK25="","",VLOOKUP(AK25,'【記載例】シフト記号表（勤務時間帯）'!$C$5:$U$36,19,FALSE))</f>
        <v>7.0000000000000089</v>
      </c>
      <c r="AL27" s="110">
        <f>IF(AL25="","",VLOOKUP(AL25,'【記載例】シフト記号表（勤務時間帯）'!$C$5:$U$36,19,FALSE))</f>
        <v>7.0000000000000089</v>
      </c>
      <c r="AM27" s="111" t="str">
        <f>IF(AM25="","",VLOOKUP(AM25,'【記載例】シフト記号表（勤務時間帯）'!$C$5:$U$36,19,FALSE))</f>
        <v>-</v>
      </c>
      <c r="AN27" s="109" t="str">
        <f>IF(AN25="","",VLOOKUP(AN25,'【記載例】シフト記号表（勤務時間帯）'!$C$5:$U$36,19,FALSE))</f>
        <v>-</v>
      </c>
      <c r="AO27" s="110">
        <f>IF(AO25="","",VLOOKUP(AO25,'【記載例】シフト記号表（勤務時間帯）'!$C$5:$U$36,19,FALSE))</f>
        <v>7.0000000000000089</v>
      </c>
      <c r="AP27" s="110">
        <f>IF(AP25="","",VLOOKUP(AP25,'【記載例】シフト記号表（勤務時間帯）'!$C$5:$U$36,19,FALSE))</f>
        <v>7.0000000000000089</v>
      </c>
      <c r="AQ27" s="110">
        <f>IF(AQ25="","",VLOOKUP(AQ25,'【記載例】シフト記号表（勤務時間帯）'!$C$5:$U$36,19,FALSE))</f>
        <v>7.0000000000000089</v>
      </c>
      <c r="AR27" s="110">
        <f>IF(AR25="","",VLOOKUP(AR25,'【記載例】シフト記号表（勤務時間帯）'!$C$5:$U$36,19,FALSE))</f>
        <v>7.0000000000000089</v>
      </c>
      <c r="AS27" s="110">
        <f>IF(AS25="","",VLOOKUP(AS25,'【記載例】シフト記号表（勤務時間帯）'!$C$5:$U$36,19,FALSE))</f>
        <v>7.0000000000000089</v>
      </c>
      <c r="AT27" s="111" t="str">
        <f>IF(AT25="","",VLOOKUP(AT25,'【記載例】シフト記号表（勤務時間帯）'!$C$5:$U$36,19,FALSE))</f>
        <v>-</v>
      </c>
      <c r="AU27" s="109" t="str">
        <f>IF(AU25="","",VLOOKUP(AU25,'【記載例】シフト記号表（勤務時間帯）'!$C$5:$U$36,19,FALSE))</f>
        <v/>
      </c>
      <c r="AV27" s="110" t="str">
        <f>IF(AV25="","",VLOOKUP(AV25,'【記載例】シフト記号表（勤務時間帯）'!$C$5:$U$36,19,FALSE))</f>
        <v/>
      </c>
      <c r="AW27" s="111" t="str">
        <f>IF(AW25="","",VLOOKUP(AW25,'【記載例】シフト記号表（勤務時間帯）'!$C$5:$U$36,19,FALSE))</f>
        <v/>
      </c>
      <c r="AX27" s="304">
        <f>IF($BB$3="計画",SUM(S27:AT27),IF($BB$3="実績",SUM(S27:AW27),""))</f>
        <v>140.0000000000002</v>
      </c>
      <c r="AY27" s="305"/>
      <c r="AZ27" s="326">
        <f>IF($BB$3="計画",AX27/4,IF($BB$3="実績",【記載例】認知症型通所介護!AX27/(【記載例】認知症型通所介護!$BB$8/7),""))</f>
        <v>35.00000000000005</v>
      </c>
      <c r="BA27" s="327"/>
      <c r="BB27" s="285"/>
      <c r="BC27" s="286"/>
      <c r="BD27" s="286"/>
      <c r="BE27" s="286"/>
      <c r="BF27" s="287"/>
    </row>
    <row r="28" spans="2:58" ht="20.25" customHeight="1" x14ac:dyDescent="0.4">
      <c r="B28" s="328">
        <f>B25+1</f>
        <v>3</v>
      </c>
      <c r="C28" s="329"/>
      <c r="D28" s="330"/>
      <c r="E28" s="331"/>
      <c r="F28" s="112"/>
      <c r="G28" s="332" t="s">
        <v>181</v>
      </c>
      <c r="H28" s="334" t="s">
        <v>107</v>
      </c>
      <c r="I28" s="315"/>
      <c r="J28" s="315"/>
      <c r="K28" s="316"/>
      <c r="L28" s="335" t="s">
        <v>189</v>
      </c>
      <c r="M28" s="336"/>
      <c r="N28" s="336"/>
      <c r="O28" s="337"/>
      <c r="P28" s="341" t="s">
        <v>49</v>
      </c>
      <c r="Q28" s="342"/>
      <c r="R28" s="343"/>
      <c r="S28" s="113" t="s">
        <v>33</v>
      </c>
      <c r="T28" s="114"/>
      <c r="U28" s="114"/>
      <c r="V28" s="114" t="s">
        <v>90</v>
      </c>
      <c r="W28" s="114" t="s">
        <v>90</v>
      </c>
      <c r="X28" s="114"/>
      <c r="Y28" s="115" t="s">
        <v>33</v>
      </c>
      <c r="Z28" s="113" t="s">
        <v>33</v>
      </c>
      <c r="AA28" s="114"/>
      <c r="AB28" s="114"/>
      <c r="AC28" s="114" t="s">
        <v>90</v>
      </c>
      <c r="AD28" s="114" t="s">
        <v>90</v>
      </c>
      <c r="AE28" s="114"/>
      <c r="AF28" s="115" t="s">
        <v>33</v>
      </c>
      <c r="AG28" s="113" t="s">
        <v>33</v>
      </c>
      <c r="AH28" s="114"/>
      <c r="AI28" s="114"/>
      <c r="AJ28" s="114" t="s">
        <v>90</v>
      </c>
      <c r="AK28" s="114" t="s">
        <v>90</v>
      </c>
      <c r="AL28" s="114"/>
      <c r="AM28" s="115" t="s">
        <v>33</v>
      </c>
      <c r="AN28" s="113" t="s">
        <v>33</v>
      </c>
      <c r="AO28" s="114"/>
      <c r="AP28" s="114"/>
      <c r="AQ28" s="114" t="s">
        <v>90</v>
      </c>
      <c r="AR28" s="114" t="s">
        <v>90</v>
      </c>
      <c r="AS28" s="114"/>
      <c r="AT28" s="115" t="s">
        <v>33</v>
      </c>
      <c r="AU28" s="113"/>
      <c r="AV28" s="114"/>
      <c r="AW28" s="115"/>
      <c r="AX28" s="344"/>
      <c r="AY28" s="345"/>
      <c r="AZ28" s="346"/>
      <c r="BA28" s="347"/>
      <c r="BB28" s="353" t="s">
        <v>197</v>
      </c>
      <c r="BC28" s="354"/>
      <c r="BD28" s="354"/>
      <c r="BE28" s="354"/>
      <c r="BF28" s="355"/>
    </row>
    <row r="29" spans="2:58" ht="20.25" customHeight="1" x14ac:dyDescent="0.4">
      <c r="B29" s="328"/>
      <c r="C29" s="356" t="s">
        <v>73</v>
      </c>
      <c r="D29" s="357"/>
      <c r="E29" s="358"/>
      <c r="F29" s="104"/>
      <c r="G29" s="310"/>
      <c r="H29" s="314"/>
      <c r="I29" s="315"/>
      <c r="J29" s="315"/>
      <c r="K29" s="316"/>
      <c r="L29" s="320"/>
      <c r="M29" s="321"/>
      <c r="N29" s="321"/>
      <c r="O29" s="322"/>
      <c r="P29" s="291" t="s">
        <v>15</v>
      </c>
      <c r="Q29" s="292"/>
      <c r="R29" s="293"/>
      <c r="S29" s="105">
        <f>IF(S28="","",VLOOKUP(S28,'【記載例】シフト記号表（勤務時間帯）'!$C$5:$K$36,9,FALSE))</f>
        <v>8</v>
      </c>
      <c r="T29" s="106" t="str">
        <f>IF(T28="","",VLOOKUP(T28,'【記載例】シフト記号表（勤務時間帯）'!$C$5:$K$36,9,FALSE))</f>
        <v/>
      </c>
      <c r="U29" s="106" t="str">
        <f>IF(U28="","",VLOOKUP(U28,'【記載例】シフト記号表（勤務時間帯）'!$C$5:$K$36,9,FALSE))</f>
        <v/>
      </c>
      <c r="V29" s="106" t="str">
        <f>IF(V28="","",VLOOKUP(V28,'【記載例】シフト記号表（勤務時間帯）'!$C$5:$K$36,9,FALSE))</f>
        <v>-</v>
      </c>
      <c r="W29" s="106" t="str">
        <f>IF(W28="","",VLOOKUP(W28,'【記載例】シフト記号表（勤務時間帯）'!$C$5:$K$36,9,FALSE))</f>
        <v>-</v>
      </c>
      <c r="X29" s="106" t="str">
        <f>IF(X28="","",VLOOKUP(X28,'【記載例】シフト記号表（勤務時間帯）'!$C$5:$K$36,9,FALSE))</f>
        <v/>
      </c>
      <c r="Y29" s="107">
        <f>IF(Y28="","",VLOOKUP(Y28,'【記載例】シフト記号表（勤務時間帯）'!$C$5:$K$36,9,FALSE))</f>
        <v>8</v>
      </c>
      <c r="Z29" s="105">
        <f>IF(Z28="","",VLOOKUP(Z28,'【記載例】シフト記号表（勤務時間帯）'!$C$5:$K$36,9,FALSE))</f>
        <v>8</v>
      </c>
      <c r="AA29" s="106" t="str">
        <f>IF(AA28="","",VLOOKUP(AA28,'【記載例】シフト記号表（勤務時間帯）'!$C$5:$K$36,9,FALSE))</f>
        <v/>
      </c>
      <c r="AB29" s="106" t="str">
        <f>IF(AB28="","",VLOOKUP(AB28,'【記載例】シフト記号表（勤務時間帯）'!$C$5:$K$36,9,FALSE))</f>
        <v/>
      </c>
      <c r="AC29" s="106" t="str">
        <f>IF(AC28="","",VLOOKUP(AC28,'【記載例】シフト記号表（勤務時間帯）'!$C$5:$K$36,9,FALSE))</f>
        <v>-</v>
      </c>
      <c r="AD29" s="106" t="str">
        <f>IF(AD28="","",VLOOKUP(AD28,'【記載例】シフト記号表（勤務時間帯）'!$C$5:$K$36,9,FALSE))</f>
        <v>-</v>
      </c>
      <c r="AE29" s="106" t="str">
        <f>IF(AE28="","",VLOOKUP(AE28,'【記載例】シフト記号表（勤務時間帯）'!$C$5:$K$36,9,FALSE))</f>
        <v/>
      </c>
      <c r="AF29" s="107">
        <f>IF(AF28="","",VLOOKUP(AF28,'【記載例】シフト記号表（勤務時間帯）'!$C$5:$K$36,9,FALSE))</f>
        <v>8</v>
      </c>
      <c r="AG29" s="105">
        <f>IF(AG28="","",VLOOKUP(AG28,'【記載例】シフト記号表（勤務時間帯）'!$C$5:$K$36,9,FALSE))</f>
        <v>8</v>
      </c>
      <c r="AH29" s="106" t="str">
        <f>IF(AH28="","",VLOOKUP(AH28,'【記載例】シフト記号表（勤務時間帯）'!$C$5:$K$36,9,FALSE))</f>
        <v/>
      </c>
      <c r="AI29" s="106" t="str">
        <f>IF(AI28="","",VLOOKUP(AI28,'【記載例】シフト記号表（勤務時間帯）'!$C$5:$K$36,9,FALSE))</f>
        <v/>
      </c>
      <c r="AJ29" s="106" t="str">
        <f>IF(AJ28="","",VLOOKUP(AJ28,'【記載例】シフト記号表（勤務時間帯）'!$C$5:$K$36,9,FALSE))</f>
        <v>-</v>
      </c>
      <c r="AK29" s="106" t="str">
        <f>IF(AK28="","",VLOOKUP(AK28,'【記載例】シフト記号表（勤務時間帯）'!$C$5:$K$36,9,FALSE))</f>
        <v>-</v>
      </c>
      <c r="AL29" s="106" t="str">
        <f>IF(AL28="","",VLOOKUP(AL28,'【記載例】シフト記号表（勤務時間帯）'!$C$5:$K$36,9,FALSE))</f>
        <v/>
      </c>
      <c r="AM29" s="107">
        <f>IF(AM28="","",VLOOKUP(AM28,'【記載例】シフト記号表（勤務時間帯）'!$C$5:$K$36,9,FALSE))</f>
        <v>8</v>
      </c>
      <c r="AN29" s="105">
        <f>IF(AN28="","",VLOOKUP(AN28,'【記載例】シフト記号表（勤務時間帯）'!$C$5:$K$36,9,FALSE))</f>
        <v>8</v>
      </c>
      <c r="AO29" s="106" t="str">
        <f>IF(AO28="","",VLOOKUP(AO28,'【記載例】シフト記号表（勤務時間帯）'!$C$5:$K$36,9,FALSE))</f>
        <v/>
      </c>
      <c r="AP29" s="106" t="str">
        <f>IF(AP28="","",VLOOKUP(AP28,'【記載例】シフト記号表（勤務時間帯）'!$C$5:$K$36,9,FALSE))</f>
        <v/>
      </c>
      <c r="AQ29" s="106" t="str">
        <f>IF(AQ28="","",VLOOKUP(AQ28,'【記載例】シフト記号表（勤務時間帯）'!$C$5:$K$36,9,FALSE))</f>
        <v>-</v>
      </c>
      <c r="AR29" s="106" t="str">
        <f>IF(AR28="","",VLOOKUP(AR28,'【記載例】シフト記号表（勤務時間帯）'!$C$5:$K$36,9,FALSE))</f>
        <v>-</v>
      </c>
      <c r="AS29" s="106" t="str">
        <f>IF(AS28="","",VLOOKUP(AS28,'【記載例】シフト記号表（勤務時間帯）'!$C$5:$K$36,9,FALSE))</f>
        <v/>
      </c>
      <c r="AT29" s="107">
        <f>IF(AT28="","",VLOOKUP(AT28,'【記載例】シフト記号表（勤務時間帯）'!$C$5:$K$36,9,FALSE))</f>
        <v>8</v>
      </c>
      <c r="AU29" s="105" t="str">
        <f>IF(AU28="","",VLOOKUP(AU28,'【記載例】シフト記号表（勤務時間帯）'!$C$5:$K$36,9,FALSE))</f>
        <v/>
      </c>
      <c r="AV29" s="106" t="str">
        <f>IF(AV28="","",VLOOKUP(AV28,'【記載例】シフト記号表（勤務時間帯）'!$C$5:$K$36,9,FALSE))</f>
        <v/>
      </c>
      <c r="AW29" s="107" t="str">
        <f>IF(AW28="","",VLOOKUP(AW28,'【記載例】シフト記号表（勤務時間帯）'!$C$5:$K$36,9,FALSE))</f>
        <v/>
      </c>
      <c r="AX29" s="294">
        <f>IF($BB$3="計画",SUM(S29:AT29),IF($BB$3="実績",SUM(S29:AW29),""))</f>
        <v>64</v>
      </c>
      <c r="AY29" s="295"/>
      <c r="AZ29" s="296">
        <f>IF($BB$3="計画",AX29/4,IF($BB$3="実績",【記載例】認知症型通所介護!AX29/(【記載例】認知症型通所介護!$BB$8/7),""))</f>
        <v>16</v>
      </c>
      <c r="BA29" s="297"/>
      <c r="BB29" s="282"/>
      <c r="BC29" s="283"/>
      <c r="BD29" s="283"/>
      <c r="BE29" s="283"/>
      <c r="BF29" s="284"/>
    </row>
    <row r="30" spans="2:58" ht="20.25" customHeight="1" x14ac:dyDescent="0.4">
      <c r="B30" s="328"/>
      <c r="C30" s="298"/>
      <c r="D30" s="299"/>
      <c r="E30" s="300"/>
      <c r="F30" s="104" t="str">
        <f>C29</f>
        <v>生活相談員</v>
      </c>
      <c r="G30" s="333"/>
      <c r="H30" s="314"/>
      <c r="I30" s="315"/>
      <c r="J30" s="315"/>
      <c r="K30" s="316"/>
      <c r="L30" s="338"/>
      <c r="M30" s="339"/>
      <c r="N30" s="339"/>
      <c r="O30" s="340"/>
      <c r="P30" s="301" t="s">
        <v>50</v>
      </c>
      <c r="Q30" s="302"/>
      <c r="R30" s="303"/>
      <c r="S30" s="109">
        <f>IF(S28="","",VLOOKUP(S28,'【記載例】シフト記号表（勤務時間帯）'!$C$5:$U$36,19,FALSE))</f>
        <v>7.0000000000000089</v>
      </c>
      <c r="T30" s="110" t="str">
        <f>IF(T28="","",VLOOKUP(T28,'【記載例】シフト記号表（勤務時間帯）'!$C$5:$U$36,19,FALSE))</f>
        <v/>
      </c>
      <c r="U30" s="110" t="str">
        <f>IF(U28="","",VLOOKUP(U28,'【記載例】シフト記号表（勤務時間帯）'!$C$5:$U$36,19,FALSE))</f>
        <v/>
      </c>
      <c r="V30" s="110" t="str">
        <f>IF(V28="","",VLOOKUP(V28,'【記載例】シフト記号表（勤務時間帯）'!$C$5:$U$36,19,FALSE))</f>
        <v>-</v>
      </c>
      <c r="W30" s="110" t="str">
        <f>IF(W28="","",VLOOKUP(W28,'【記載例】シフト記号表（勤務時間帯）'!$C$5:$U$36,19,FALSE))</f>
        <v>-</v>
      </c>
      <c r="X30" s="110" t="str">
        <f>IF(X28="","",VLOOKUP(X28,'【記載例】シフト記号表（勤務時間帯）'!$C$5:$U$36,19,FALSE))</f>
        <v/>
      </c>
      <c r="Y30" s="111">
        <f>IF(Y28="","",VLOOKUP(Y28,'【記載例】シフト記号表（勤務時間帯）'!$C$5:$U$36,19,FALSE))</f>
        <v>7.0000000000000089</v>
      </c>
      <c r="Z30" s="109">
        <f>IF(Z28="","",VLOOKUP(Z28,'【記載例】シフト記号表（勤務時間帯）'!$C$5:$U$36,19,FALSE))</f>
        <v>7.0000000000000089</v>
      </c>
      <c r="AA30" s="110" t="str">
        <f>IF(AA28="","",VLOOKUP(AA28,'【記載例】シフト記号表（勤務時間帯）'!$C$5:$U$36,19,FALSE))</f>
        <v/>
      </c>
      <c r="AB30" s="110" t="str">
        <f>IF(AB28="","",VLOOKUP(AB28,'【記載例】シフト記号表（勤務時間帯）'!$C$5:$U$36,19,FALSE))</f>
        <v/>
      </c>
      <c r="AC30" s="110" t="str">
        <f>IF(AC28="","",VLOOKUP(AC28,'【記載例】シフト記号表（勤務時間帯）'!$C$5:$U$36,19,FALSE))</f>
        <v>-</v>
      </c>
      <c r="AD30" s="110" t="str">
        <f>IF(AD28="","",VLOOKUP(AD28,'【記載例】シフト記号表（勤務時間帯）'!$C$5:$U$36,19,FALSE))</f>
        <v>-</v>
      </c>
      <c r="AE30" s="110" t="str">
        <f>IF(AE28="","",VLOOKUP(AE28,'【記載例】シフト記号表（勤務時間帯）'!$C$5:$U$36,19,FALSE))</f>
        <v/>
      </c>
      <c r="AF30" s="111">
        <f>IF(AF28="","",VLOOKUP(AF28,'【記載例】シフト記号表（勤務時間帯）'!$C$5:$U$36,19,FALSE))</f>
        <v>7.0000000000000089</v>
      </c>
      <c r="AG30" s="109">
        <f>IF(AG28="","",VLOOKUP(AG28,'【記載例】シフト記号表（勤務時間帯）'!$C$5:$U$36,19,FALSE))</f>
        <v>7.0000000000000089</v>
      </c>
      <c r="AH30" s="110" t="str">
        <f>IF(AH28="","",VLOOKUP(AH28,'【記載例】シフト記号表（勤務時間帯）'!$C$5:$U$36,19,FALSE))</f>
        <v/>
      </c>
      <c r="AI30" s="110" t="str">
        <f>IF(AI28="","",VLOOKUP(AI28,'【記載例】シフト記号表（勤務時間帯）'!$C$5:$U$36,19,FALSE))</f>
        <v/>
      </c>
      <c r="AJ30" s="110" t="str">
        <f>IF(AJ28="","",VLOOKUP(AJ28,'【記載例】シフト記号表（勤務時間帯）'!$C$5:$U$36,19,FALSE))</f>
        <v>-</v>
      </c>
      <c r="AK30" s="110" t="str">
        <f>IF(AK28="","",VLOOKUP(AK28,'【記載例】シフト記号表（勤務時間帯）'!$C$5:$U$36,19,FALSE))</f>
        <v>-</v>
      </c>
      <c r="AL30" s="110" t="str">
        <f>IF(AL28="","",VLOOKUP(AL28,'【記載例】シフト記号表（勤務時間帯）'!$C$5:$U$36,19,FALSE))</f>
        <v/>
      </c>
      <c r="AM30" s="111">
        <f>IF(AM28="","",VLOOKUP(AM28,'【記載例】シフト記号表（勤務時間帯）'!$C$5:$U$36,19,FALSE))</f>
        <v>7.0000000000000089</v>
      </c>
      <c r="AN30" s="109">
        <f>IF(AN28="","",VLOOKUP(AN28,'【記載例】シフト記号表（勤務時間帯）'!$C$5:$U$36,19,FALSE))</f>
        <v>7.0000000000000089</v>
      </c>
      <c r="AO30" s="110" t="str">
        <f>IF(AO28="","",VLOOKUP(AO28,'【記載例】シフト記号表（勤務時間帯）'!$C$5:$U$36,19,FALSE))</f>
        <v/>
      </c>
      <c r="AP30" s="110" t="str">
        <f>IF(AP28="","",VLOOKUP(AP28,'【記載例】シフト記号表（勤務時間帯）'!$C$5:$U$36,19,FALSE))</f>
        <v/>
      </c>
      <c r="AQ30" s="110" t="str">
        <f>IF(AQ28="","",VLOOKUP(AQ28,'【記載例】シフト記号表（勤務時間帯）'!$C$5:$U$36,19,FALSE))</f>
        <v>-</v>
      </c>
      <c r="AR30" s="110" t="str">
        <f>IF(AR28="","",VLOOKUP(AR28,'【記載例】シフト記号表（勤務時間帯）'!$C$5:$U$36,19,FALSE))</f>
        <v>-</v>
      </c>
      <c r="AS30" s="110" t="str">
        <f>IF(AS28="","",VLOOKUP(AS28,'【記載例】シフト記号表（勤務時間帯）'!$C$5:$U$36,19,FALSE))</f>
        <v/>
      </c>
      <c r="AT30" s="111">
        <f>IF(AT28="","",VLOOKUP(AT28,'【記載例】シフト記号表（勤務時間帯）'!$C$5:$U$36,19,FALSE))</f>
        <v>7.0000000000000089</v>
      </c>
      <c r="AU30" s="109" t="str">
        <f>IF(AU28="","",VLOOKUP(AU28,'【記載例】シフト記号表（勤務時間帯）'!$C$5:$U$36,19,FALSE))</f>
        <v/>
      </c>
      <c r="AV30" s="110" t="str">
        <f>IF(AV28="","",VLOOKUP(AV28,'【記載例】シフト記号表（勤務時間帯）'!$C$5:$U$36,19,FALSE))</f>
        <v/>
      </c>
      <c r="AW30" s="111" t="str">
        <f>IF(AW28="","",VLOOKUP(AW28,'【記載例】シフト記号表（勤務時間帯）'!$C$5:$U$36,19,FALSE))</f>
        <v/>
      </c>
      <c r="AX30" s="304">
        <f>IF($BB$3="計画",SUM(S30:AT30),IF($BB$3="実績",SUM(S30:AW30),""))</f>
        <v>56.000000000000064</v>
      </c>
      <c r="AY30" s="305"/>
      <c r="AZ30" s="326">
        <f>IF($BB$3="計画",AX30/4,IF($BB$3="実績",【記載例】認知症型通所介護!AX30/(【記載例】認知症型通所介護!$BB$8/7),""))</f>
        <v>14.000000000000016</v>
      </c>
      <c r="BA30" s="327"/>
      <c r="BB30" s="285"/>
      <c r="BC30" s="286"/>
      <c r="BD30" s="286"/>
      <c r="BE30" s="286"/>
      <c r="BF30" s="287"/>
    </row>
    <row r="31" spans="2:58" ht="20.25" customHeight="1" x14ac:dyDescent="0.4">
      <c r="B31" s="328">
        <f>B28+1</f>
        <v>4</v>
      </c>
      <c r="C31" s="329"/>
      <c r="D31" s="330"/>
      <c r="E31" s="331"/>
      <c r="F31" s="112"/>
      <c r="G31" s="332" t="s">
        <v>181</v>
      </c>
      <c r="H31" s="334" t="s">
        <v>14</v>
      </c>
      <c r="I31" s="315"/>
      <c r="J31" s="315"/>
      <c r="K31" s="316"/>
      <c r="L31" s="335" t="s">
        <v>190</v>
      </c>
      <c r="M31" s="336"/>
      <c r="N31" s="336"/>
      <c r="O31" s="337"/>
      <c r="P31" s="341" t="s">
        <v>49</v>
      </c>
      <c r="Q31" s="342"/>
      <c r="R31" s="343"/>
      <c r="S31" s="113" t="s">
        <v>67</v>
      </c>
      <c r="T31" s="114" t="s">
        <v>90</v>
      </c>
      <c r="U31" s="114" t="s">
        <v>67</v>
      </c>
      <c r="V31" s="114" t="s">
        <v>67</v>
      </c>
      <c r="W31" s="114" t="s">
        <v>90</v>
      </c>
      <c r="X31" s="114" t="s">
        <v>67</v>
      </c>
      <c r="Y31" s="115"/>
      <c r="Z31" s="113" t="s">
        <v>67</v>
      </c>
      <c r="AA31" s="114" t="s">
        <v>90</v>
      </c>
      <c r="AB31" s="114" t="s">
        <v>67</v>
      </c>
      <c r="AC31" s="114" t="s">
        <v>67</v>
      </c>
      <c r="AD31" s="114" t="s">
        <v>90</v>
      </c>
      <c r="AE31" s="114" t="s">
        <v>67</v>
      </c>
      <c r="AF31" s="115"/>
      <c r="AG31" s="113" t="s">
        <v>67</v>
      </c>
      <c r="AH31" s="114" t="s">
        <v>90</v>
      </c>
      <c r="AI31" s="114" t="s">
        <v>67</v>
      </c>
      <c r="AJ31" s="114" t="s">
        <v>67</v>
      </c>
      <c r="AK31" s="114" t="s">
        <v>90</v>
      </c>
      <c r="AL31" s="114" t="s">
        <v>67</v>
      </c>
      <c r="AM31" s="115"/>
      <c r="AN31" s="113" t="s">
        <v>67</v>
      </c>
      <c r="AO31" s="114" t="s">
        <v>90</v>
      </c>
      <c r="AP31" s="114" t="s">
        <v>67</v>
      </c>
      <c r="AQ31" s="114" t="s">
        <v>67</v>
      </c>
      <c r="AR31" s="114" t="s">
        <v>90</v>
      </c>
      <c r="AS31" s="114" t="s">
        <v>67</v>
      </c>
      <c r="AT31" s="115"/>
      <c r="AU31" s="113"/>
      <c r="AV31" s="114"/>
      <c r="AW31" s="115"/>
      <c r="AX31" s="344"/>
      <c r="AY31" s="345"/>
      <c r="AZ31" s="346"/>
      <c r="BA31" s="347"/>
      <c r="BB31" s="353" t="s">
        <v>200</v>
      </c>
      <c r="BC31" s="354"/>
      <c r="BD31" s="354"/>
      <c r="BE31" s="354"/>
      <c r="BF31" s="355"/>
    </row>
    <row r="32" spans="2:58" ht="20.25" customHeight="1" x14ac:dyDescent="0.4">
      <c r="B32" s="328"/>
      <c r="C32" s="356" t="s">
        <v>5</v>
      </c>
      <c r="D32" s="357"/>
      <c r="E32" s="358"/>
      <c r="F32" s="104"/>
      <c r="G32" s="310"/>
      <c r="H32" s="314"/>
      <c r="I32" s="315"/>
      <c r="J32" s="315"/>
      <c r="K32" s="316"/>
      <c r="L32" s="320"/>
      <c r="M32" s="321"/>
      <c r="N32" s="321"/>
      <c r="O32" s="322"/>
      <c r="P32" s="291" t="s">
        <v>15</v>
      </c>
      <c r="Q32" s="292"/>
      <c r="R32" s="293"/>
      <c r="S32" s="105">
        <f>IF(S31="","",VLOOKUP(S31,'【記載例】シフト記号表（勤務時間帯）'!$C$5:$K$36,9,FALSE))</f>
        <v>4</v>
      </c>
      <c r="T32" s="106" t="str">
        <f>IF(T31="","",VLOOKUP(T31,'【記載例】シフト記号表（勤務時間帯）'!$C$5:$K$36,9,FALSE))</f>
        <v>-</v>
      </c>
      <c r="U32" s="106">
        <f>IF(U31="","",VLOOKUP(U31,'【記載例】シフト記号表（勤務時間帯）'!$C$5:$K$36,9,FALSE))</f>
        <v>4</v>
      </c>
      <c r="V32" s="106">
        <f>IF(V31="","",VLOOKUP(V31,'【記載例】シフト記号表（勤務時間帯）'!$C$5:$K$36,9,FALSE))</f>
        <v>4</v>
      </c>
      <c r="W32" s="106" t="str">
        <f>IF(W31="","",VLOOKUP(W31,'【記載例】シフト記号表（勤務時間帯）'!$C$5:$K$36,9,FALSE))</f>
        <v>-</v>
      </c>
      <c r="X32" s="106">
        <f>IF(X31="","",VLOOKUP(X31,'【記載例】シフト記号表（勤務時間帯）'!$C$5:$K$36,9,FALSE))</f>
        <v>4</v>
      </c>
      <c r="Y32" s="107" t="str">
        <f>IF(Y31="","",VLOOKUP(Y31,'【記載例】シフト記号表（勤務時間帯）'!$C$5:$K$36,9,FALSE))</f>
        <v/>
      </c>
      <c r="Z32" s="105">
        <f>IF(Z31="","",VLOOKUP(Z31,'【記載例】シフト記号表（勤務時間帯）'!$C$5:$K$36,9,FALSE))</f>
        <v>4</v>
      </c>
      <c r="AA32" s="106" t="str">
        <f>IF(AA31="","",VLOOKUP(AA31,'【記載例】シフト記号表（勤務時間帯）'!$C$5:$K$36,9,FALSE))</f>
        <v>-</v>
      </c>
      <c r="AB32" s="106">
        <f>IF(AB31="","",VLOOKUP(AB31,'【記載例】シフト記号表（勤務時間帯）'!$C$5:$K$36,9,FALSE))</f>
        <v>4</v>
      </c>
      <c r="AC32" s="106">
        <f>IF(AC31="","",VLOOKUP(AC31,'【記載例】シフト記号表（勤務時間帯）'!$C$5:$K$36,9,FALSE))</f>
        <v>4</v>
      </c>
      <c r="AD32" s="106" t="str">
        <f>IF(AD31="","",VLOOKUP(AD31,'【記載例】シフト記号表（勤務時間帯）'!$C$5:$K$36,9,FALSE))</f>
        <v>-</v>
      </c>
      <c r="AE32" s="106">
        <f>IF(AE31="","",VLOOKUP(AE31,'【記載例】シフト記号表（勤務時間帯）'!$C$5:$K$36,9,FALSE))</f>
        <v>4</v>
      </c>
      <c r="AF32" s="107" t="str">
        <f>IF(AF31="","",VLOOKUP(AF31,'【記載例】シフト記号表（勤務時間帯）'!$C$5:$K$36,9,FALSE))</f>
        <v/>
      </c>
      <c r="AG32" s="105">
        <f>IF(AG31="","",VLOOKUP(AG31,'【記載例】シフト記号表（勤務時間帯）'!$C$5:$K$36,9,FALSE))</f>
        <v>4</v>
      </c>
      <c r="AH32" s="106" t="str">
        <f>IF(AH31="","",VLOOKUP(AH31,'【記載例】シフト記号表（勤務時間帯）'!$C$5:$K$36,9,FALSE))</f>
        <v>-</v>
      </c>
      <c r="AI32" s="106">
        <f>IF(AI31="","",VLOOKUP(AI31,'【記載例】シフト記号表（勤務時間帯）'!$C$5:$K$36,9,FALSE))</f>
        <v>4</v>
      </c>
      <c r="AJ32" s="106">
        <f>IF(AJ31="","",VLOOKUP(AJ31,'【記載例】シフト記号表（勤務時間帯）'!$C$5:$K$36,9,FALSE))</f>
        <v>4</v>
      </c>
      <c r="AK32" s="106" t="str">
        <f>IF(AK31="","",VLOOKUP(AK31,'【記載例】シフト記号表（勤務時間帯）'!$C$5:$K$36,9,FALSE))</f>
        <v>-</v>
      </c>
      <c r="AL32" s="106">
        <f>IF(AL31="","",VLOOKUP(AL31,'【記載例】シフト記号表（勤務時間帯）'!$C$5:$K$36,9,FALSE))</f>
        <v>4</v>
      </c>
      <c r="AM32" s="107" t="str">
        <f>IF(AM31="","",VLOOKUP(AM31,'【記載例】シフト記号表（勤務時間帯）'!$C$5:$K$36,9,FALSE))</f>
        <v/>
      </c>
      <c r="AN32" s="105">
        <f>IF(AN31="","",VLOOKUP(AN31,'【記載例】シフト記号表（勤務時間帯）'!$C$5:$K$36,9,FALSE))</f>
        <v>4</v>
      </c>
      <c r="AO32" s="106" t="str">
        <f>IF(AO31="","",VLOOKUP(AO31,'【記載例】シフト記号表（勤務時間帯）'!$C$5:$K$36,9,FALSE))</f>
        <v>-</v>
      </c>
      <c r="AP32" s="106">
        <f>IF(AP31="","",VLOOKUP(AP31,'【記載例】シフト記号表（勤務時間帯）'!$C$5:$K$36,9,FALSE))</f>
        <v>4</v>
      </c>
      <c r="AQ32" s="106">
        <f>IF(AQ31="","",VLOOKUP(AQ31,'【記載例】シフト記号表（勤務時間帯）'!$C$5:$K$36,9,FALSE))</f>
        <v>4</v>
      </c>
      <c r="AR32" s="106" t="str">
        <f>IF(AR31="","",VLOOKUP(AR31,'【記載例】シフト記号表（勤務時間帯）'!$C$5:$K$36,9,FALSE))</f>
        <v>-</v>
      </c>
      <c r="AS32" s="106">
        <f>IF(AS31="","",VLOOKUP(AS31,'【記載例】シフト記号表（勤務時間帯）'!$C$5:$K$36,9,FALSE))</f>
        <v>4</v>
      </c>
      <c r="AT32" s="107" t="str">
        <f>IF(AT31="","",VLOOKUP(AT31,'【記載例】シフト記号表（勤務時間帯）'!$C$5:$K$36,9,FALSE))</f>
        <v/>
      </c>
      <c r="AU32" s="105" t="str">
        <f>IF(AU31="","",VLOOKUP(AU31,'【記載例】シフト記号表（勤務時間帯）'!$C$5:$K$36,9,FALSE))</f>
        <v/>
      </c>
      <c r="AV32" s="106" t="str">
        <f>IF(AV31="","",VLOOKUP(AV31,'【記載例】シフト記号表（勤務時間帯）'!$C$5:$K$36,9,FALSE))</f>
        <v/>
      </c>
      <c r="AW32" s="107" t="str">
        <f>IF(AW31="","",VLOOKUP(AW31,'【記載例】シフト記号表（勤務時間帯）'!$C$5:$K$36,9,FALSE))</f>
        <v/>
      </c>
      <c r="AX32" s="294">
        <f>IF($BB$3="計画",SUM(S32:AT32),IF($BB$3="実績",SUM(S32:AW32),""))</f>
        <v>64</v>
      </c>
      <c r="AY32" s="295"/>
      <c r="AZ32" s="296">
        <f>IF($BB$3="計画",AX32/4,IF($BB$3="実績",【記載例】認知症型通所介護!AX32/(【記載例】認知症型通所介護!$BB$8/7),""))</f>
        <v>16</v>
      </c>
      <c r="BA32" s="297"/>
      <c r="BB32" s="282"/>
      <c r="BC32" s="283"/>
      <c r="BD32" s="283"/>
      <c r="BE32" s="283"/>
      <c r="BF32" s="284"/>
    </row>
    <row r="33" spans="2:58" ht="20.25" customHeight="1" x14ac:dyDescent="0.4">
      <c r="B33" s="328"/>
      <c r="C33" s="298"/>
      <c r="D33" s="299"/>
      <c r="E33" s="300"/>
      <c r="F33" s="104" t="str">
        <f>C32</f>
        <v>看護職員</v>
      </c>
      <c r="G33" s="333"/>
      <c r="H33" s="314"/>
      <c r="I33" s="315"/>
      <c r="J33" s="315"/>
      <c r="K33" s="316"/>
      <c r="L33" s="338"/>
      <c r="M33" s="339"/>
      <c r="N33" s="339"/>
      <c r="O33" s="340"/>
      <c r="P33" s="301" t="s">
        <v>50</v>
      </c>
      <c r="Q33" s="302"/>
      <c r="R33" s="303"/>
      <c r="S33" s="109">
        <f>IF(S31="","",VLOOKUP(S31,'【記載例】シフト記号表（勤務時間帯）'!$C$5:$U$36,19,FALSE))</f>
        <v>4</v>
      </c>
      <c r="T33" s="110" t="str">
        <f>IF(T31="","",VLOOKUP(T31,'【記載例】シフト記号表（勤務時間帯）'!$C$5:$U$36,19,FALSE))</f>
        <v>-</v>
      </c>
      <c r="U33" s="110">
        <f>IF(U31="","",VLOOKUP(U31,'【記載例】シフト記号表（勤務時間帯）'!$C$5:$U$36,19,FALSE))</f>
        <v>4</v>
      </c>
      <c r="V33" s="110">
        <f>IF(V31="","",VLOOKUP(V31,'【記載例】シフト記号表（勤務時間帯）'!$C$5:$U$36,19,FALSE))</f>
        <v>4</v>
      </c>
      <c r="W33" s="110" t="str">
        <f>IF(W31="","",VLOOKUP(W31,'【記載例】シフト記号表（勤務時間帯）'!$C$5:$U$36,19,FALSE))</f>
        <v>-</v>
      </c>
      <c r="X33" s="110">
        <f>IF(X31="","",VLOOKUP(X31,'【記載例】シフト記号表（勤務時間帯）'!$C$5:$U$36,19,FALSE))</f>
        <v>4</v>
      </c>
      <c r="Y33" s="111" t="str">
        <f>IF(Y31="","",VLOOKUP(Y31,'【記載例】シフト記号表（勤務時間帯）'!$C$5:$U$36,19,FALSE))</f>
        <v/>
      </c>
      <c r="Z33" s="109">
        <f>IF(Z31="","",VLOOKUP(Z31,'【記載例】シフト記号表（勤務時間帯）'!$C$5:$U$36,19,FALSE))</f>
        <v>4</v>
      </c>
      <c r="AA33" s="110" t="str">
        <f>IF(AA31="","",VLOOKUP(AA31,'【記載例】シフト記号表（勤務時間帯）'!$C$5:$U$36,19,FALSE))</f>
        <v>-</v>
      </c>
      <c r="AB33" s="110">
        <f>IF(AB31="","",VLOOKUP(AB31,'【記載例】シフト記号表（勤務時間帯）'!$C$5:$U$36,19,FALSE))</f>
        <v>4</v>
      </c>
      <c r="AC33" s="110">
        <f>IF(AC31="","",VLOOKUP(AC31,'【記載例】シフト記号表（勤務時間帯）'!$C$5:$U$36,19,FALSE))</f>
        <v>4</v>
      </c>
      <c r="AD33" s="110" t="str">
        <f>IF(AD31="","",VLOOKUP(AD31,'【記載例】シフト記号表（勤務時間帯）'!$C$5:$U$36,19,FALSE))</f>
        <v>-</v>
      </c>
      <c r="AE33" s="110">
        <f>IF(AE31="","",VLOOKUP(AE31,'【記載例】シフト記号表（勤務時間帯）'!$C$5:$U$36,19,FALSE))</f>
        <v>4</v>
      </c>
      <c r="AF33" s="111" t="str">
        <f>IF(AF31="","",VLOOKUP(AF31,'【記載例】シフト記号表（勤務時間帯）'!$C$5:$U$36,19,FALSE))</f>
        <v/>
      </c>
      <c r="AG33" s="109">
        <f>IF(AG31="","",VLOOKUP(AG31,'【記載例】シフト記号表（勤務時間帯）'!$C$5:$U$36,19,FALSE))</f>
        <v>4</v>
      </c>
      <c r="AH33" s="110" t="str">
        <f>IF(AH31="","",VLOOKUP(AH31,'【記載例】シフト記号表（勤務時間帯）'!$C$5:$U$36,19,FALSE))</f>
        <v>-</v>
      </c>
      <c r="AI33" s="110">
        <f>IF(AI31="","",VLOOKUP(AI31,'【記載例】シフト記号表（勤務時間帯）'!$C$5:$U$36,19,FALSE))</f>
        <v>4</v>
      </c>
      <c r="AJ33" s="110">
        <f>IF(AJ31="","",VLOOKUP(AJ31,'【記載例】シフト記号表（勤務時間帯）'!$C$5:$U$36,19,FALSE))</f>
        <v>4</v>
      </c>
      <c r="AK33" s="110" t="str">
        <f>IF(AK31="","",VLOOKUP(AK31,'【記載例】シフト記号表（勤務時間帯）'!$C$5:$U$36,19,FALSE))</f>
        <v>-</v>
      </c>
      <c r="AL33" s="110">
        <f>IF(AL31="","",VLOOKUP(AL31,'【記載例】シフト記号表（勤務時間帯）'!$C$5:$U$36,19,FALSE))</f>
        <v>4</v>
      </c>
      <c r="AM33" s="111" t="str">
        <f>IF(AM31="","",VLOOKUP(AM31,'【記載例】シフト記号表（勤務時間帯）'!$C$5:$U$36,19,FALSE))</f>
        <v/>
      </c>
      <c r="AN33" s="109">
        <f>IF(AN31="","",VLOOKUP(AN31,'【記載例】シフト記号表（勤務時間帯）'!$C$5:$U$36,19,FALSE))</f>
        <v>4</v>
      </c>
      <c r="AO33" s="110" t="str">
        <f>IF(AO31="","",VLOOKUP(AO31,'【記載例】シフト記号表（勤務時間帯）'!$C$5:$U$36,19,FALSE))</f>
        <v>-</v>
      </c>
      <c r="AP33" s="110">
        <f>IF(AP31="","",VLOOKUP(AP31,'【記載例】シフト記号表（勤務時間帯）'!$C$5:$U$36,19,FALSE))</f>
        <v>4</v>
      </c>
      <c r="AQ33" s="110">
        <f>IF(AQ31="","",VLOOKUP(AQ31,'【記載例】シフト記号表（勤務時間帯）'!$C$5:$U$36,19,FALSE))</f>
        <v>4</v>
      </c>
      <c r="AR33" s="110" t="str">
        <f>IF(AR31="","",VLOOKUP(AR31,'【記載例】シフト記号表（勤務時間帯）'!$C$5:$U$36,19,FALSE))</f>
        <v>-</v>
      </c>
      <c r="AS33" s="110">
        <f>IF(AS31="","",VLOOKUP(AS31,'【記載例】シフト記号表（勤務時間帯）'!$C$5:$U$36,19,FALSE))</f>
        <v>4</v>
      </c>
      <c r="AT33" s="111" t="str">
        <f>IF(AT31="","",VLOOKUP(AT31,'【記載例】シフト記号表（勤務時間帯）'!$C$5:$U$36,19,FALSE))</f>
        <v/>
      </c>
      <c r="AU33" s="109" t="str">
        <f>IF(AU31="","",VLOOKUP(AU31,'【記載例】シフト記号表（勤務時間帯）'!$C$5:$U$36,19,FALSE))</f>
        <v/>
      </c>
      <c r="AV33" s="110" t="str">
        <f>IF(AV31="","",VLOOKUP(AV31,'【記載例】シフト記号表（勤務時間帯）'!$C$5:$U$36,19,FALSE))</f>
        <v/>
      </c>
      <c r="AW33" s="111" t="str">
        <f>IF(AW31="","",VLOOKUP(AW31,'【記載例】シフト記号表（勤務時間帯）'!$C$5:$U$36,19,FALSE))</f>
        <v/>
      </c>
      <c r="AX33" s="304">
        <f>IF($BB$3="計画",SUM(S33:AT33),IF($BB$3="実績",SUM(S33:AW33),""))</f>
        <v>64</v>
      </c>
      <c r="AY33" s="305"/>
      <c r="AZ33" s="326">
        <f>IF($BB$3="計画",AX33/4,IF($BB$3="実績",【記載例】認知症型通所介護!AX33/(【記載例】認知症型通所介護!$BB$8/7),""))</f>
        <v>16</v>
      </c>
      <c r="BA33" s="327"/>
      <c r="BB33" s="285"/>
      <c r="BC33" s="286"/>
      <c r="BD33" s="286"/>
      <c r="BE33" s="286"/>
      <c r="BF33" s="287"/>
    </row>
    <row r="34" spans="2:58" ht="20.25" customHeight="1" x14ac:dyDescent="0.4">
      <c r="B34" s="328">
        <f>B31+1</f>
        <v>5</v>
      </c>
      <c r="C34" s="329"/>
      <c r="D34" s="330"/>
      <c r="E34" s="331"/>
      <c r="F34" s="112"/>
      <c r="G34" s="332" t="s">
        <v>184</v>
      </c>
      <c r="H34" s="334" t="s">
        <v>6</v>
      </c>
      <c r="I34" s="315"/>
      <c r="J34" s="315"/>
      <c r="K34" s="316"/>
      <c r="L34" s="335" t="s">
        <v>192</v>
      </c>
      <c r="M34" s="336"/>
      <c r="N34" s="336"/>
      <c r="O34" s="337"/>
      <c r="P34" s="341" t="s">
        <v>49</v>
      </c>
      <c r="Q34" s="342"/>
      <c r="R34" s="343"/>
      <c r="S34" s="113" t="s">
        <v>90</v>
      </c>
      <c r="T34" s="114" t="s">
        <v>67</v>
      </c>
      <c r="U34" s="114" t="s">
        <v>90</v>
      </c>
      <c r="V34" s="114" t="s">
        <v>90</v>
      </c>
      <c r="W34" s="114" t="s">
        <v>67</v>
      </c>
      <c r="X34" s="114" t="s">
        <v>90</v>
      </c>
      <c r="Y34" s="115" t="s">
        <v>67</v>
      </c>
      <c r="Z34" s="113" t="s">
        <v>90</v>
      </c>
      <c r="AA34" s="114" t="s">
        <v>67</v>
      </c>
      <c r="AB34" s="114" t="s">
        <v>90</v>
      </c>
      <c r="AC34" s="114" t="s">
        <v>90</v>
      </c>
      <c r="AD34" s="114" t="s">
        <v>67</v>
      </c>
      <c r="AE34" s="114" t="s">
        <v>90</v>
      </c>
      <c r="AF34" s="115" t="s">
        <v>67</v>
      </c>
      <c r="AG34" s="113" t="s">
        <v>90</v>
      </c>
      <c r="AH34" s="114" t="s">
        <v>67</v>
      </c>
      <c r="AI34" s="114" t="s">
        <v>90</v>
      </c>
      <c r="AJ34" s="114" t="s">
        <v>90</v>
      </c>
      <c r="AK34" s="114" t="s">
        <v>67</v>
      </c>
      <c r="AL34" s="114" t="s">
        <v>90</v>
      </c>
      <c r="AM34" s="115" t="s">
        <v>67</v>
      </c>
      <c r="AN34" s="113" t="s">
        <v>90</v>
      </c>
      <c r="AO34" s="114" t="s">
        <v>67</v>
      </c>
      <c r="AP34" s="114" t="s">
        <v>90</v>
      </c>
      <c r="AQ34" s="114" t="s">
        <v>90</v>
      </c>
      <c r="AR34" s="114" t="s">
        <v>67</v>
      </c>
      <c r="AS34" s="114" t="s">
        <v>90</v>
      </c>
      <c r="AT34" s="115" t="s">
        <v>67</v>
      </c>
      <c r="AU34" s="113"/>
      <c r="AV34" s="114"/>
      <c r="AW34" s="115"/>
      <c r="AX34" s="344"/>
      <c r="AY34" s="345"/>
      <c r="AZ34" s="346"/>
      <c r="BA34" s="347"/>
      <c r="BB34" s="353" t="s">
        <v>195</v>
      </c>
      <c r="BC34" s="354"/>
      <c r="BD34" s="354"/>
      <c r="BE34" s="354"/>
      <c r="BF34" s="355"/>
    </row>
    <row r="35" spans="2:58" ht="20.25" customHeight="1" x14ac:dyDescent="0.4">
      <c r="B35" s="328"/>
      <c r="C35" s="356" t="s">
        <v>5</v>
      </c>
      <c r="D35" s="357"/>
      <c r="E35" s="358"/>
      <c r="F35" s="104"/>
      <c r="G35" s="310"/>
      <c r="H35" s="314"/>
      <c r="I35" s="315"/>
      <c r="J35" s="315"/>
      <c r="K35" s="316"/>
      <c r="L35" s="320"/>
      <c r="M35" s="321"/>
      <c r="N35" s="321"/>
      <c r="O35" s="322"/>
      <c r="P35" s="291" t="s">
        <v>15</v>
      </c>
      <c r="Q35" s="292"/>
      <c r="R35" s="293"/>
      <c r="S35" s="105" t="str">
        <f>IF(S34="","",VLOOKUP(S34,'【記載例】シフト記号表（勤務時間帯）'!$C$5:$K$36,9,FALSE))</f>
        <v>-</v>
      </c>
      <c r="T35" s="106">
        <f>IF(T34="","",VLOOKUP(T34,'【記載例】シフト記号表（勤務時間帯）'!$C$5:$K$36,9,FALSE))</f>
        <v>4</v>
      </c>
      <c r="U35" s="106" t="str">
        <f>IF(U34="","",VLOOKUP(U34,'【記載例】シフト記号表（勤務時間帯）'!$C$5:$K$36,9,FALSE))</f>
        <v>-</v>
      </c>
      <c r="V35" s="106" t="str">
        <f>IF(V34="","",VLOOKUP(V34,'【記載例】シフト記号表（勤務時間帯）'!$C$5:$K$36,9,FALSE))</f>
        <v>-</v>
      </c>
      <c r="W35" s="106">
        <f>IF(W34="","",VLOOKUP(W34,'【記載例】シフト記号表（勤務時間帯）'!$C$5:$K$36,9,FALSE))</f>
        <v>4</v>
      </c>
      <c r="X35" s="106" t="str">
        <f>IF(X34="","",VLOOKUP(X34,'【記載例】シフト記号表（勤務時間帯）'!$C$5:$K$36,9,FALSE))</f>
        <v>-</v>
      </c>
      <c r="Y35" s="107">
        <f>IF(Y34="","",VLOOKUP(Y34,'【記載例】シフト記号表（勤務時間帯）'!$C$5:$K$36,9,FALSE))</f>
        <v>4</v>
      </c>
      <c r="Z35" s="105" t="str">
        <f>IF(Z34="","",VLOOKUP(Z34,'【記載例】シフト記号表（勤務時間帯）'!$C$5:$K$36,9,FALSE))</f>
        <v>-</v>
      </c>
      <c r="AA35" s="106">
        <f>IF(AA34="","",VLOOKUP(AA34,'【記載例】シフト記号表（勤務時間帯）'!$C$5:$K$36,9,FALSE))</f>
        <v>4</v>
      </c>
      <c r="AB35" s="106" t="str">
        <f>IF(AB34="","",VLOOKUP(AB34,'【記載例】シフト記号表（勤務時間帯）'!$C$5:$K$36,9,FALSE))</f>
        <v>-</v>
      </c>
      <c r="AC35" s="106" t="str">
        <f>IF(AC34="","",VLOOKUP(AC34,'【記載例】シフト記号表（勤務時間帯）'!$C$5:$K$36,9,FALSE))</f>
        <v>-</v>
      </c>
      <c r="AD35" s="106">
        <f>IF(AD34="","",VLOOKUP(AD34,'【記載例】シフト記号表（勤務時間帯）'!$C$5:$K$36,9,FALSE))</f>
        <v>4</v>
      </c>
      <c r="AE35" s="106" t="str">
        <f>IF(AE34="","",VLOOKUP(AE34,'【記載例】シフト記号表（勤務時間帯）'!$C$5:$K$36,9,FALSE))</f>
        <v>-</v>
      </c>
      <c r="AF35" s="107">
        <f>IF(AF34="","",VLOOKUP(AF34,'【記載例】シフト記号表（勤務時間帯）'!$C$5:$K$36,9,FALSE))</f>
        <v>4</v>
      </c>
      <c r="AG35" s="105" t="str">
        <f>IF(AG34="","",VLOOKUP(AG34,'【記載例】シフト記号表（勤務時間帯）'!$C$5:$K$36,9,FALSE))</f>
        <v>-</v>
      </c>
      <c r="AH35" s="106">
        <f>IF(AH34="","",VLOOKUP(AH34,'【記載例】シフト記号表（勤務時間帯）'!$C$5:$K$36,9,FALSE))</f>
        <v>4</v>
      </c>
      <c r="AI35" s="106" t="str">
        <f>IF(AI34="","",VLOOKUP(AI34,'【記載例】シフト記号表（勤務時間帯）'!$C$5:$K$36,9,FALSE))</f>
        <v>-</v>
      </c>
      <c r="AJ35" s="106" t="str">
        <f>IF(AJ34="","",VLOOKUP(AJ34,'【記載例】シフト記号表（勤務時間帯）'!$C$5:$K$36,9,FALSE))</f>
        <v>-</v>
      </c>
      <c r="AK35" s="106">
        <f>IF(AK34="","",VLOOKUP(AK34,'【記載例】シフト記号表（勤務時間帯）'!$C$5:$K$36,9,FALSE))</f>
        <v>4</v>
      </c>
      <c r="AL35" s="106" t="str">
        <f>IF(AL34="","",VLOOKUP(AL34,'【記載例】シフト記号表（勤務時間帯）'!$C$5:$K$36,9,FALSE))</f>
        <v>-</v>
      </c>
      <c r="AM35" s="107">
        <f>IF(AM34="","",VLOOKUP(AM34,'【記載例】シフト記号表（勤務時間帯）'!$C$5:$K$36,9,FALSE))</f>
        <v>4</v>
      </c>
      <c r="AN35" s="105" t="str">
        <f>IF(AN34="","",VLOOKUP(AN34,'【記載例】シフト記号表（勤務時間帯）'!$C$5:$K$36,9,FALSE))</f>
        <v>-</v>
      </c>
      <c r="AO35" s="106">
        <f>IF(AO34="","",VLOOKUP(AO34,'【記載例】シフト記号表（勤務時間帯）'!$C$5:$K$36,9,FALSE))</f>
        <v>4</v>
      </c>
      <c r="AP35" s="106" t="str">
        <f>IF(AP34="","",VLOOKUP(AP34,'【記載例】シフト記号表（勤務時間帯）'!$C$5:$K$36,9,FALSE))</f>
        <v>-</v>
      </c>
      <c r="AQ35" s="106" t="str">
        <f>IF(AQ34="","",VLOOKUP(AQ34,'【記載例】シフト記号表（勤務時間帯）'!$C$5:$K$36,9,FALSE))</f>
        <v>-</v>
      </c>
      <c r="AR35" s="106">
        <f>IF(AR34="","",VLOOKUP(AR34,'【記載例】シフト記号表（勤務時間帯）'!$C$5:$K$36,9,FALSE))</f>
        <v>4</v>
      </c>
      <c r="AS35" s="106" t="str">
        <f>IF(AS34="","",VLOOKUP(AS34,'【記載例】シフト記号表（勤務時間帯）'!$C$5:$K$36,9,FALSE))</f>
        <v>-</v>
      </c>
      <c r="AT35" s="107">
        <f>IF(AT34="","",VLOOKUP(AT34,'【記載例】シフト記号表（勤務時間帯）'!$C$5:$K$36,9,FALSE))</f>
        <v>4</v>
      </c>
      <c r="AU35" s="105" t="str">
        <f>IF(AU34="","",VLOOKUP(AU34,'【記載例】シフト記号表（勤務時間帯）'!$C$5:$K$36,9,FALSE))</f>
        <v/>
      </c>
      <c r="AV35" s="106" t="str">
        <f>IF(AV34="","",VLOOKUP(AV34,'【記載例】シフト記号表（勤務時間帯）'!$C$5:$K$36,9,FALSE))</f>
        <v/>
      </c>
      <c r="AW35" s="107" t="str">
        <f>IF(AW34="","",VLOOKUP(AW34,'【記載例】シフト記号表（勤務時間帯）'!$C$5:$K$36,9,FALSE))</f>
        <v/>
      </c>
      <c r="AX35" s="294">
        <f>IF($BB$3="計画",SUM(S35:AT35),IF($BB$3="実績",SUM(S35:AW35),""))</f>
        <v>48</v>
      </c>
      <c r="AY35" s="295"/>
      <c r="AZ35" s="296">
        <f>IF($BB$3="計画",AX35/4,IF($BB$3="実績",【記載例】認知症型通所介護!AX35/(【記載例】認知症型通所介護!$BB$8/7),""))</f>
        <v>12</v>
      </c>
      <c r="BA35" s="297"/>
      <c r="BB35" s="282"/>
      <c r="BC35" s="283"/>
      <c r="BD35" s="283"/>
      <c r="BE35" s="283"/>
      <c r="BF35" s="284"/>
    </row>
    <row r="36" spans="2:58" ht="20.25" customHeight="1" x14ac:dyDescent="0.4">
      <c r="B36" s="328"/>
      <c r="C36" s="298"/>
      <c r="D36" s="299"/>
      <c r="E36" s="300"/>
      <c r="F36" s="104" t="str">
        <f>C35</f>
        <v>看護職員</v>
      </c>
      <c r="G36" s="333"/>
      <c r="H36" s="314"/>
      <c r="I36" s="315"/>
      <c r="J36" s="315"/>
      <c r="K36" s="316"/>
      <c r="L36" s="338"/>
      <c r="M36" s="339"/>
      <c r="N36" s="339"/>
      <c r="O36" s="340"/>
      <c r="P36" s="301" t="s">
        <v>50</v>
      </c>
      <c r="Q36" s="302"/>
      <c r="R36" s="303"/>
      <c r="S36" s="109" t="str">
        <f>IF(S34="","",VLOOKUP(S34,'【記載例】シフト記号表（勤務時間帯）'!$C$5:$U$36,19,FALSE))</f>
        <v>-</v>
      </c>
      <c r="T36" s="110">
        <f>IF(T34="","",VLOOKUP(T34,'【記載例】シフト記号表（勤務時間帯）'!$C$5:$U$36,19,FALSE))</f>
        <v>4</v>
      </c>
      <c r="U36" s="110" t="str">
        <f>IF(U34="","",VLOOKUP(U34,'【記載例】シフト記号表（勤務時間帯）'!$C$5:$U$36,19,FALSE))</f>
        <v>-</v>
      </c>
      <c r="V36" s="110" t="str">
        <f>IF(V34="","",VLOOKUP(V34,'【記載例】シフト記号表（勤務時間帯）'!$C$5:$U$36,19,FALSE))</f>
        <v>-</v>
      </c>
      <c r="W36" s="110">
        <f>IF(W34="","",VLOOKUP(W34,'【記載例】シフト記号表（勤務時間帯）'!$C$5:$U$36,19,FALSE))</f>
        <v>4</v>
      </c>
      <c r="X36" s="110" t="str">
        <f>IF(X34="","",VLOOKUP(X34,'【記載例】シフト記号表（勤務時間帯）'!$C$5:$U$36,19,FALSE))</f>
        <v>-</v>
      </c>
      <c r="Y36" s="111">
        <f>IF(Y34="","",VLOOKUP(Y34,'【記載例】シフト記号表（勤務時間帯）'!$C$5:$U$36,19,FALSE))</f>
        <v>4</v>
      </c>
      <c r="Z36" s="109" t="str">
        <f>IF(Z34="","",VLOOKUP(Z34,'【記載例】シフト記号表（勤務時間帯）'!$C$5:$U$36,19,FALSE))</f>
        <v>-</v>
      </c>
      <c r="AA36" s="110">
        <f>IF(AA34="","",VLOOKUP(AA34,'【記載例】シフト記号表（勤務時間帯）'!$C$5:$U$36,19,FALSE))</f>
        <v>4</v>
      </c>
      <c r="AB36" s="110" t="str">
        <f>IF(AB34="","",VLOOKUP(AB34,'【記載例】シフト記号表（勤務時間帯）'!$C$5:$U$36,19,FALSE))</f>
        <v>-</v>
      </c>
      <c r="AC36" s="110" t="str">
        <f>IF(AC34="","",VLOOKUP(AC34,'【記載例】シフト記号表（勤務時間帯）'!$C$5:$U$36,19,FALSE))</f>
        <v>-</v>
      </c>
      <c r="AD36" s="110">
        <f>IF(AD34="","",VLOOKUP(AD34,'【記載例】シフト記号表（勤務時間帯）'!$C$5:$U$36,19,FALSE))</f>
        <v>4</v>
      </c>
      <c r="AE36" s="110" t="str">
        <f>IF(AE34="","",VLOOKUP(AE34,'【記載例】シフト記号表（勤務時間帯）'!$C$5:$U$36,19,FALSE))</f>
        <v>-</v>
      </c>
      <c r="AF36" s="111">
        <f>IF(AF34="","",VLOOKUP(AF34,'【記載例】シフト記号表（勤務時間帯）'!$C$5:$U$36,19,FALSE))</f>
        <v>4</v>
      </c>
      <c r="AG36" s="109" t="str">
        <f>IF(AG34="","",VLOOKUP(AG34,'【記載例】シフト記号表（勤務時間帯）'!$C$5:$U$36,19,FALSE))</f>
        <v>-</v>
      </c>
      <c r="AH36" s="110">
        <f>IF(AH34="","",VLOOKUP(AH34,'【記載例】シフト記号表（勤務時間帯）'!$C$5:$U$36,19,FALSE))</f>
        <v>4</v>
      </c>
      <c r="AI36" s="110" t="str">
        <f>IF(AI34="","",VLOOKUP(AI34,'【記載例】シフト記号表（勤務時間帯）'!$C$5:$U$36,19,FALSE))</f>
        <v>-</v>
      </c>
      <c r="AJ36" s="110" t="str">
        <f>IF(AJ34="","",VLOOKUP(AJ34,'【記載例】シフト記号表（勤務時間帯）'!$C$5:$U$36,19,FALSE))</f>
        <v>-</v>
      </c>
      <c r="AK36" s="110">
        <f>IF(AK34="","",VLOOKUP(AK34,'【記載例】シフト記号表（勤務時間帯）'!$C$5:$U$36,19,FALSE))</f>
        <v>4</v>
      </c>
      <c r="AL36" s="110" t="str">
        <f>IF(AL34="","",VLOOKUP(AL34,'【記載例】シフト記号表（勤務時間帯）'!$C$5:$U$36,19,FALSE))</f>
        <v>-</v>
      </c>
      <c r="AM36" s="111">
        <f>IF(AM34="","",VLOOKUP(AM34,'【記載例】シフト記号表（勤務時間帯）'!$C$5:$U$36,19,FALSE))</f>
        <v>4</v>
      </c>
      <c r="AN36" s="109" t="str">
        <f>IF(AN34="","",VLOOKUP(AN34,'【記載例】シフト記号表（勤務時間帯）'!$C$5:$U$36,19,FALSE))</f>
        <v>-</v>
      </c>
      <c r="AO36" s="110">
        <f>IF(AO34="","",VLOOKUP(AO34,'【記載例】シフト記号表（勤務時間帯）'!$C$5:$U$36,19,FALSE))</f>
        <v>4</v>
      </c>
      <c r="AP36" s="110" t="str">
        <f>IF(AP34="","",VLOOKUP(AP34,'【記載例】シフト記号表（勤務時間帯）'!$C$5:$U$36,19,FALSE))</f>
        <v>-</v>
      </c>
      <c r="AQ36" s="110" t="str">
        <f>IF(AQ34="","",VLOOKUP(AQ34,'【記載例】シフト記号表（勤務時間帯）'!$C$5:$U$36,19,FALSE))</f>
        <v>-</v>
      </c>
      <c r="AR36" s="110">
        <f>IF(AR34="","",VLOOKUP(AR34,'【記載例】シフト記号表（勤務時間帯）'!$C$5:$U$36,19,FALSE))</f>
        <v>4</v>
      </c>
      <c r="AS36" s="110" t="str">
        <f>IF(AS34="","",VLOOKUP(AS34,'【記載例】シフト記号表（勤務時間帯）'!$C$5:$U$36,19,FALSE))</f>
        <v>-</v>
      </c>
      <c r="AT36" s="111">
        <f>IF(AT34="","",VLOOKUP(AT34,'【記載例】シフト記号表（勤務時間帯）'!$C$5:$U$36,19,FALSE))</f>
        <v>4</v>
      </c>
      <c r="AU36" s="109" t="str">
        <f>IF(AU34="","",VLOOKUP(AU34,'【記載例】シフト記号表（勤務時間帯）'!$C$5:$U$36,19,FALSE))</f>
        <v/>
      </c>
      <c r="AV36" s="110" t="str">
        <f>IF(AV34="","",VLOOKUP(AV34,'【記載例】シフト記号表（勤務時間帯）'!$C$5:$U$36,19,FALSE))</f>
        <v/>
      </c>
      <c r="AW36" s="111" t="str">
        <f>IF(AW34="","",VLOOKUP(AW34,'【記載例】シフト記号表（勤務時間帯）'!$C$5:$U$36,19,FALSE))</f>
        <v/>
      </c>
      <c r="AX36" s="304">
        <f>IF($BB$3="計画",SUM(S36:AT36),IF($BB$3="実績",SUM(S36:AW36),""))</f>
        <v>48</v>
      </c>
      <c r="AY36" s="305"/>
      <c r="AZ36" s="326">
        <f>IF($BB$3="計画",AX36/4,IF($BB$3="実績",【記載例】認知症型通所介護!AX36/(【記載例】認知症型通所介護!$BB$8/7),""))</f>
        <v>12</v>
      </c>
      <c r="BA36" s="327"/>
      <c r="BB36" s="285"/>
      <c r="BC36" s="286"/>
      <c r="BD36" s="286"/>
      <c r="BE36" s="286"/>
      <c r="BF36" s="287"/>
    </row>
    <row r="37" spans="2:58" ht="20.25" customHeight="1" x14ac:dyDescent="0.4">
      <c r="B37" s="328">
        <f>B34+1</f>
        <v>6</v>
      </c>
      <c r="C37" s="329"/>
      <c r="D37" s="330"/>
      <c r="E37" s="331"/>
      <c r="F37" s="112"/>
      <c r="G37" s="332" t="s">
        <v>181</v>
      </c>
      <c r="H37" s="334" t="s">
        <v>130</v>
      </c>
      <c r="I37" s="315"/>
      <c r="J37" s="315"/>
      <c r="K37" s="316"/>
      <c r="L37" s="335" t="s">
        <v>189</v>
      </c>
      <c r="M37" s="336"/>
      <c r="N37" s="336"/>
      <c r="O37" s="337"/>
      <c r="P37" s="341" t="s">
        <v>49</v>
      </c>
      <c r="Q37" s="342"/>
      <c r="R37" s="343"/>
      <c r="S37" s="113"/>
      <c r="T37" s="114" t="s">
        <v>33</v>
      </c>
      <c r="U37" s="114" t="s">
        <v>33</v>
      </c>
      <c r="V37" s="114" t="s">
        <v>90</v>
      </c>
      <c r="W37" s="114" t="s">
        <v>90</v>
      </c>
      <c r="X37" s="114" t="s">
        <v>33</v>
      </c>
      <c r="Y37" s="115"/>
      <c r="Z37" s="113"/>
      <c r="AA37" s="114" t="s">
        <v>33</v>
      </c>
      <c r="AB37" s="114" t="s">
        <v>33</v>
      </c>
      <c r="AC37" s="114" t="s">
        <v>90</v>
      </c>
      <c r="AD37" s="114" t="s">
        <v>90</v>
      </c>
      <c r="AE37" s="114" t="s">
        <v>33</v>
      </c>
      <c r="AF37" s="115"/>
      <c r="AG37" s="113"/>
      <c r="AH37" s="114" t="s">
        <v>33</v>
      </c>
      <c r="AI37" s="114" t="s">
        <v>33</v>
      </c>
      <c r="AJ37" s="114" t="s">
        <v>90</v>
      </c>
      <c r="AK37" s="114" t="s">
        <v>90</v>
      </c>
      <c r="AL37" s="114" t="s">
        <v>33</v>
      </c>
      <c r="AM37" s="115"/>
      <c r="AN37" s="113"/>
      <c r="AO37" s="114" t="s">
        <v>33</v>
      </c>
      <c r="AP37" s="114" t="s">
        <v>33</v>
      </c>
      <c r="AQ37" s="114" t="s">
        <v>90</v>
      </c>
      <c r="AR37" s="114" t="s">
        <v>90</v>
      </c>
      <c r="AS37" s="114" t="s">
        <v>33</v>
      </c>
      <c r="AT37" s="115"/>
      <c r="AU37" s="113"/>
      <c r="AV37" s="114"/>
      <c r="AW37" s="115"/>
      <c r="AX37" s="344"/>
      <c r="AY37" s="345"/>
      <c r="AZ37" s="346"/>
      <c r="BA37" s="347"/>
      <c r="BB37" s="353" t="s">
        <v>198</v>
      </c>
      <c r="BC37" s="354"/>
      <c r="BD37" s="354"/>
      <c r="BE37" s="354"/>
      <c r="BF37" s="355"/>
    </row>
    <row r="38" spans="2:58" ht="20.25" customHeight="1" x14ac:dyDescent="0.4">
      <c r="B38" s="328"/>
      <c r="C38" s="356" t="s">
        <v>74</v>
      </c>
      <c r="D38" s="357"/>
      <c r="E38" s="358"/>
      <c r="F38" s="104"/>
      <c r="G38" s="310"/>
      <c r="H38" s="314"/>
      <c r="I38" s="315"/>
      <c r="J38" s="315"/>
      <c r="K38" s="316"/>
      <c r="L38" s="320"/>
      <c r="M38" s="321"/>
      <c r="N38" s="321"/>
      <c r="O38" s="322"/>
      <c r="P38" s="291" t="s">
        <v>15</v>
      </c>
      <c r="Q38" s="292"/>
      <c r="R38" s="293"/>
      <c r="S38" s="105" t="str">
        <f>IF(S37="","",VLOOKUP(S37,'【記載例】シフト記号表（勤務時間帯）'!$C$5:$K$36,9,FALSE))</f>
        <v/>
      </c>
      <c r="T38" s="106">
        <f>IF(T37="","",VLOOKUP(T37,'【記載例】シフト記号表（勤務時間帯）'!$C$5:$K$36,9,FALSE))</f>
        <v>8</v>
      </c>
      <c r="U38" s="106">
        <f>IF(U37="","",VLOOKUP(U37,'【記載例】シフト記号表（勤務時間帯）'!$C$5:$K$36,9,FALSE))</f>
        <v>8</v>
      </c>
      <c r="V38" s="106" t="str">
        <f>IF(V37="","",VLOOKUP(V37,'【記載例】シフト記号表（勤務時間帯）'!$C$5:$K$36,9,FALSE))</f>
        <v>-</v>
      </c>
      <c r="W38" s="106" t="str">
        <f>IF(W37="","",VLOOKUP(W37,'【記載例】シフト記号表（勤務時間帯）'!$C$5:$K$36,9,FALSE))</f>
        <v>-</v>
      </c>
      <c r="X38" s="106">
        <f>IF(X37="","",VLOOKUP(X37,'【記載例】シフト記号表（勤務時間帯）'!$C$5:$K$36,9,FALSE))</f>
        <v>8</v>
      </c>
      <c r="Y38" s="107" t="str">
        <f>IF(Y37="","",VLOOKUP(Y37,'【記載例】シフト記号表（勤務時間帯）'!$C$5:$K$36,9,FALSE))</f>
        <v/>
      </c>
      <c r="Z38" s="105" t="str">
        <f>IF(Z37="","",VLOOKUP(Z37,'【記載例】シフト記号表（勤務時間帯）'!$C$5:$K$36,9,FALSE))</f>
        <v/>
      </c>
      <c r="AA38" s="106">
        <f>IF(AA37="","",VLOOKUP(AA37,'【記載例】シフト記号表（勤務時間帯）'!$C$5:$K$36,9,FALSE))</f>
        <v>8</v>
      </c>
      <c r="AB38" s="106">
        <f>IF(AB37="","",VLOOKUP(AB37,'【記載例】シフト記号表（勤務時間帯）'!$C$5:$K$36,9,FALSE))</f>
        <v>8</v>
      </c>
      <c r="AC38" s="106" t="str">
        <f>IF(AC37="","",VLOOKUP(AC37,'【記載例】シフト記号表（勤務時間帯）'!$C$5:$K$36,9,FALSE))</f>
        <v>-</v>
      </c>
      <c r="AD38" s="106" t="str">
        <f>IF(AD37="","",VLOOKUP(AD37,'【記載例】シフト記号表（勤務時間帯）'!$C$5:$K$36,9,FALSE))</f>
        <v>-</v>
      </c>
      <c r="AE38" s="106">
        <f>IF(AE37="","",VLOOKUP(AE37,'【記載例】シフト記号表（勤務時間帯）'!$C$5:$K$36,9,FALSE))</f>
        <v>8</v>
      </c>
      <c r="AF38" s="107" t="str">
        <f>IF(AF37="","",VLOOKUP(AF37,'【記載例】シフト記号表（勤務時間帯）'!$C$5:$K$36,9,FALSE))</f>
        <v/>
      </c>
      <c r="AG38" s="105" t="str">
        <f>IF(AG37="","",VLOOKUP(AG37,'【記載例】シフト記号表（勤務時間帯）'!$C$5:$K$36,9,FALSE))</f>
        <v/>
      </c>
      <c r="AH38" s="106">
        <f>IF(AH37="","",VLOOKUP(AH37,'【記載例】シフト記号表（勤務時間帯）'!$C$5:$K$36,9,FALSE))</f>
        <v>8</v>
      </c>
      <c r="AI38" s="106">
        <f>IF(AI37="","",VLOOKUP(AI37,'【記載例】シフト記号表（勤務時間帯）'!$C$5:$K$36,9,FALSE))</f>
        <v>8</v>
      </c>
      <c r="AJ38" s="106" t="str">
        <f>IF(AJ37="","",VLOOKUP(AJ37,'【記載例】シフト記号表（勤務時間帯）'!$C$5:$K$36,9,FALSE))</f>
        <v>-</v>
      </c>
      <c r="AK38" s="106" t="str">
        <f>IF(AK37="","",VLOOKUP(AK37,'【記載例】シフト記号表（勤務時間帯）'!$C$5:$K$36,9,FALSE))</f>
        <v>-</v>
      </c>
      <c r="AL38" s="106">
        <f>IF(AL37="","",VLOOKUP(AL37,'【記載例】シフト記号表（勤務時間帯）'!$C$5:$K$36,9,FALSE))</f>
        <v>8</v>
      </c>
      <c r="AM38" s="107" t="str">
        <f>IF(AM37="","",VLOOKUP(AM37,'【記載例】シフト記号表（勤務時間帯）'!$C$5:$K$36,9,FALSE))</f>
        <v/>
      </c>
      <c r="AN38" s="105" t="str">
        <f>IF(AN37="","",VLOOKUP(AN37,'【記載例】シフト記号表（勤務時間帯）'!$C$5:$K$36,9,FALSE))</f>
        <v/>
      </c>
      <c r="AO38" s="106">
        <f>IF(AO37="","",VLOOKUP(AO37,'【記載例】シフト記号表（勤務時間帯）'!$C$5:$K$36,9,FALSE))</f>
        <v>8</v>
      </c>
      <c r="AP38" s="106">
        <f>IF(AP37="","",VLOOKUP(AP37,'【記載例】シフト記号表（勤務時間帯）'!$C$5:$K$36,9,FALSE))</f>
        <v>8</v>
      </c>
      <c r="AQ38" s="106" t="str">
        <f>IF(AQ37="","",VLOOKUP(AQ37,'【記載例】シフト記号表（勤務時間帯）'!$C$5:$K$36,9,FALSE))</f>
        <v>-</v>
      </c>
      <c r="AR38" s="106" t="str">
        <f>IF(AR37="","",VLOOKUP(AR37,'【記載例】シフト記号表（勤務時間帯）'!$C$5:$K$36,9,FALSE))</f>
        <v>-</v>
      </c>
      <c r="AS38" s="106">
        <f>IF(AS37="","",VLOOKUP(AS37,'【記載例】シフト記号表（勤務時間帯）'!$C$5:$K$36,9,FALSE))</f>
        <v>8</v>
      </c>
      <c r="AT38" s="107" t="str">
        <f>IF(AT37="","",VLOOKUP(AT37,'【記載例】シフト記号表（勤務時間帯）'!$C$5:$K$36,9,FALSE))</f>
        <v/>
      </c>
      <c r="AU38" s="105" t="str">
        <f>IF(AU37="","",VLOOKUP(AU37,'【記載例】シフト記号表（勤務時間帯）'!$C$5:$K$36,9,FALSE))</f>
        <v/>
      </c>
      <c r="AV38" s="106" t="str">
        <f>IF(AV37="","",VLOOKUP(AV37,'【記載例】シフト記号表（勤務時間帯）'!$C$5:$K$36,9,FALSE))</f>
        <v/>
      </c>
      <c r="AW38" s="107" t="str">
        <f>IF(AW37="","",VLOOKUP(AW37,'【記載例】シフト記号表（勤務時間帯）'!$C$5:$K$36,9,FALSE))</f>
        <v/>
      </c>
      <c r="AX38" s="294">
        <f>IF($BB$3="計画",SUM(S38:AT38),IF($BB$3="実績",SUM(S38:AW38),""))</f>
        <v>96</v>
      </c>
      <c r="AY38" s="295"/>
      <c r="AZ38" s="296">
        <f>IF($BB$3="計画",AX38/4,IF($BB$3="実績",【記載例】認知症型通所介護!AX38/(【記載例】認知症型通所介護!$BB$8/7),""))</f>
        <v>24</v>
      </c>
      <c r="BA38" s="297"/>
      <c r="BB38" s="282"/>
      <c r="BC38" s="283"/>
      <c r="BD38" s="283"/>
      <c r="BE38" s="283"/>
      <c r="BF38" s="284"/>
    </row>
    <row r="39" spans="2:58" ht="20.25" customHeight="1" x14ac:dyDescent="0.4">
      <c r="B39" s="328"/>
      <c r="C39" s="298"/>
      <c r="D39" s="299"/>
      <c r="E39" s="300"/>
      <c r="F39" s="104" t="str">
        <f>C38</f>
        <v>介護職員</v>
      </c>
      <c r="G39" s="333"/>
      <c r="H39" s="314"/>
      <c r="I39" s="315"/>
      <c r="J39" s="315"/>
      <c r="K39" s="316"/>
      <c r="L39" s="338"/>
      <c r="M39" s="339"/>
      <c r="N39" s="339"/>
      <c r="O39" s="340"/>
      <c r="P39" s="301" t="s">
        <v>50</v>
      </c>
      <c r="Q39" s="302"/>
      <c r="R39" s="303"/>
      <c r="S39" s="109" t="str">
        <f>IF(S37="","",VLOOKUP(S37,'【記載例】シフト記号表（勤務時間帯）'!$C$5:$U$36,19,FALSE))</f>
        <v/>
      </c>
      <c r="T39" s="110">
        <f>IF(T37="","",VLOOKUP(T37,'【記載例】シフト記号表（勤務時間帯）'!$C$5:$U$36,19,FALSE))</f>
        <v>7.0000000000000089</v>
      </c>
      <c r="U39" s="110">
        <f>IF(U37="","",VLOOKUP(U37,'【記載例】シフト記号表（勤務時間帯）'!$C$5:$U$36,19,FALSE))</f>
        <v>7.0000000000000089</v>
      </c>
      <c r="V39" s="110" t="str">
        <f>IF(V37="","",VLOOKUP(V37,'【記載例】シフト記号表（勤務時間帯）'!$C$5:$U$36,19,FALSE))</f>
        <v>-</v>
      </c>
      <c r="W39" s="110" t="str">
        <f>IF(W37="","",VLOOKUP(W37,'【記載例】シフト記号表（勤務時間帯）'!$C$5:$U$36,19,FALSE))</f>
        <v>-</v>
      </c>
      <c r="X39" s="110">
        <f>IF(X37="","",VLOOKUP(X37,'【記載例】シフト記号表（勤務時間帯）'!$C$5:$U$36,19,FALSE))</f>
        <v>7.0000000000000089</v>
      </c>
      <c r="Y39" s="111" t="str">
        <f>IF(Y37="","",VLOOKUP(Y37,'【記載例】シフト記号表（勤務時間帯）'!$C$5:$U$36,19,FALSE))</f>
        <v/>
      </c>
      <c r="Z39" s="109" t="str">
        <f>IF(Z37="","",VLOOKUP(Z37,'【記載例】シフト記号表（勤務時間帯）'!$C$5:$U$36,19,FALSE))</f>
        <v/>
      </c>
      <c r="AA39" s="110">
        <f>IF(AA37="","",VLOOKUP(AA37,'【記載例】シフト記号表（勤務時間帯）'!$C$5:$U$36,19,FALSE))</f>
        <v>7.0000000000000089</v>
      </c>
      <c r="AB39" s="110">
        <f>IF(AB37="","",VLOOKUP(AB37,'【記載例】シフト記号表（勤務時間帯）'!$C$5:$U$36,19,FALSE))</f>
        <v>7.0000000000000089</v>
      </c>
      <c r="AC39" s="110" t="str">
        <f>IF(AC37="","",VLOOKUP(AC37,'【記載例】シフト記号表（勤務時間帯）'!$C$5:$U$36,19,FALSE))</f>
        <v>-</v>
      </c>
      <c r="AD39" s="110" t="str">
        <f>IF(AD37="","",VLOOKUP(AD37,'【記載例】シフト記号表（勤務時間帯）'!$C$5:$U$36,19,FALSE))</f>
        <v>-</v>
      </c>
      <c r="AE39" s="110">
        <f>IF(AE37="","",VLOOKUP(AE37,'【記載例】シフト記号表（勤務時間帯）'!$C$5:$U$36,19,FALSE))</f>
        <v>7.0000000000000089</v>
      </c>
      <c r="AF39" s="111" t="str">
        <f>IF(AF37="","",VLOOKUP(AF37,'【記載例】シフト記号表（勤務時間帯）'!$C$5:$U$36,19,FALSE))</f>
        <v/>
      </c>
      <c r="AG39" s="109" t="str">
        <f>IF(AG37="","",VLOOKUP(AG37,'【記載例】シフト記号表（勤務時間帯）'!$C$5:$U$36,19,FALSE))</f>
        <v/>
      </c>
      <c r="AH39" s="110">
        <f>IF(AH37="","",VLOOKUP(AH37,'【記載例】シフト記号表（勤務時間帯）'!$C$5:$U$36,19,FALSE))</f>
        <v>7.0000000000000089</v>
      </c>
      <c r="AI39" s="110">
        <f>IF(AI37="","",VLOOKUP(AI37,'【記載例】シフト記号表（勤務時間帯）'!$C$5:$U$36,19,FALSE))</f>
        <v>7.0000000000000089</v>
      </c>
      <c r="AJ39" s="110" t="str">
        <f>IF(AJ37="","",VLOOKUP(AJ37,'【記載例】シフト記号表（勤務時間帯）'!$C$5:$U$36,19,FALSE))</f>
        <v>-</v>
      </c>
      <c r="AK39" s="110" t="str">
        <f>IF(AK37="","",VLOOKUP(AK37,'【記載例】シフト記号表（勤務時間帯）'!$C$5:$U$36,19,FALSE))</f>
        <v>-</v>
      </c>
      <c r="AL39" s="110">
        <f>IF(AL37="","",VLOOKUP(AL37,'【記載例】シフト記号表（勤務時間帯）'!$C$5:$U$36,19,FALSE))</f>
        <v>7.0000000000000089</v>
      </c>
      <c r="AM39" s="111" t="str">
        <f>IF(AM37="","",VLOOKUP(AM37,'【記載例】シフト記号表（勤務時間帯）'!$C$5:$U$36,19,FALSE))</f>
        <v/>
      </c>
      <c r="AN39" s="109" t="str">
        <f>IF(AN37="","",VLOOKUP(AN37,'【記載例】シフト記号表（勤務時間帯）'!$C$5:$U$36,19,FALSE))</f>
        <v/>
      </c>
      <c r="AO39" s="110">
        <f>IF(AO37="","",VLOOKUP(AO37,'【記載例】シフト記号表（勤務時間帯）'!$C$5:$U$36,19,FALSE))</f>
        <v>7.0000000000000089</v>
      </c>
      <c r="AP39" s="110">
        <f>IF(AP37="","",VLOOKUP(AP37,'【記載例】シフト記号表（勤務時間帯）'!$C$5:$U$36,19,FALSE))</f>
        <v>7.0000000000000089</v>
      </c>
      <c r="AQ39" s="110" t="str">
        <f>IF(AQ37="","",VLOOKUP(AQ37,'【記載例】シフト記号表（勤務時間帯）'!$C$5:$U$36,19,FALSE))</f>
        <v>-</v>
      </c>
      <c r="AR39" s="110" t="str">
        <f>IF(AR37="","",VLOOKUP(AR37,'【記載例】シフト記号表（勤務時間帯）'!$C$5:$U$36,19,FALSE))</f>
        <v>-</v>
      </c>
      <c r="AS39" s="110">
        <f>IF(AS37="","",VLOOKUP(AS37,'【記載例】シフト記号表（勤務時間帯）'!$C$5:$U$36,19,FALSE))</f>
        <v>7.0000000000000089</v>
      </c>
      <c r="AT39" s="111" t="str">
        <f>IF(AT37="","",VLOOKUP(AT37,'【記載例】シフト記号表（勤務時間帯）'!$C$5:$U$36,19,FALSE))</f>
        <v/>
      </c>
      <c r="AU39" s="109" t="str">
        <f>IF(AU37="","",VLOOKUP(AU37,'【記載例】シフト記号表（勤務時間帯）'!$C$5:$U$36,19,FALSE))</f>
        <v/>
      </c>
      <c r="AV39" s="110" t="str">
        <f>IF(AV37="","",VLOOKUP(AV37,'【記載例】シフト記号表（勤務時間帯）'!$C$5:$U$36,19,FALSE))</f>
        <v/>
      </c>
      <c r="AW39" s="111" t="str">
        <f>IF(AW37="","",VLOOKUP(AW37,'【記載例】シフト記号表（勤務時間帯）'!$C$5:$U$36,19,FALSE))</f>
        <v/>
      </c>
      <c r="AX39" s="304">
        <f>IF($BB$3="計画",SUM(S39:AT39),IF($BB$3="実績",SUM(S39:AW39),""))</f>
        <v>84.000000000000114</v>
      </c>
      <c r="AY39" s="305"/>
      <c r="AZ39" s="326">
        <f>IF($BB$3="計画",AX39/4,IF($BB$3="実績",【記載例】認知症型通所介護!AX39/(【記載例】認知症型通所介護!$BB$8/7),""))</f>
        <v>21.000000000000028</v>
      </c>
      <c r="BA39" s="327"/>
      <c r="BB39" s="285"/>
      <c r="BC39" s="286"/>
      <c r="BD39" s="286"/>
      <c r="BE39" s="286"/>
      <c r="BF39" s="287"/>
    </row>
    <row r="40" spans="2:58" ht="20.25" customHeight="1" x14ac:dyDescent="0.4">
      <c r="B40" s="328">
        <f>B37+1</f>
        <v>7</v>
      </c>
      <c r="C40" s="329"/>
      <c r="D40" s="330"/>
      <c r="E40" s="331"/>
      <c r="F40" s="112"/>
      <c r="G40" s="332" t="s">
        <v>181</v>
      </c>
      <c r="H40" s="334" t="s">
        <v>130</v>
      </c>
      <c r="I40" s="315"/>
      <c r="J40" s="315"/>
      <c r="K40" s="316"/>
      <c r="L40" s="335" t="s">
        <v>191</v>
      </c>
      <c r="M40" s="336"/>
      <c r="N40" s="336"/>
      <c r="O40" s="337"/>
      <c r="P40" s="341" t="s">
        <v>49</v>
      </c>
      <c r="Q40" s="342"/>
      <c r="R40" s="343"/>
      <c r="S40" s="113"/>
      <c r="T40" s="114" t="s">
        <v>90</v>
      </c>
      <c r="U40" s="114"/>
      <c r="V40" s="114"/>
      <c r="W40" s="114" t="s">
        <v>90</v>
      </c>
      <c r="X40" s="114"/>
      <c r="Y40" s="115" t="s">
        <v>33</v>
      </c>
      <c r="Z40" s="113"/>
      <c r="AA40" s="114" t="s">
        <v>90</v>
      </c>
      <c r="AB40" s="114"/>
      <c r="AC40" s="114"/>
      <c r="AD40" s="114" t="s">
        <v>90</v>
      </c>
      <c r="AE40" s="114"/>
      <c r="AF40" s="115" t="s">
        <v>33</v>
      </c>
      <c r="AG40" s="113"/>
      <c r="AH40" s="114" t="s">
        <v>90</v>
      </c>
      <c r="AI40" s="114"/>
      <c r="AJ40" s="114"/>
      <c r="AK40" s="114" t="s">
        <v>90</v>
      </c>
      <c r="AL40" s="114"/>
      <c r="AM40" s="115" t="s">
        <v>33</v>
      </c>
      <c r="AN40" s="113"/>
      <c r="AO40" s="114" t="s">
        <v>90</v>
      </c>
      <c r="AP40" s="114"/>
      <c r="AQ40" s="114"/>
      <c r="AR40" s="114" t="s">
        <v>90</v>
      </c>
      <c r="AS40" s="114"/>
      <c r="AT40" s="115" t="s">
        <v>33</v>
      </c>
      <c r="AU40" s="113"/>
      <c r="AV40" s="114"/>
      <c r="AW40" s="115"/>
      <c r="AX40" s="344"/>
      <c r="AY40" s="345"/>
      <c r="AZ40" s="346"/>
      <c r="BA40" s="347"/>
      <c r="BB40" s="353" t="s">
        <v>199</v>
      </c>
      <c r="BC40" s="354"/>
      <c r="BD40" s="354"/>
      <c r="BE40" s="354"/>
      <c r="BF40" s="355"/>
    </row>
    <row r="41" spans="2:58" ht="20.25" customHeight="1" x14ac:dyDescent="0.4">
      <c r="B41" s="328"/>
      <c r="C41" s="356" t="s">
        <v>74</v>
      </c>
      <c r="D41" s="357"/>
      <c r="E41" s="358"/>
      <c r="F41" s="104"/>
      <c r="G41" s="310"/>
      <c r="H41" s="314"/>
      <c r="I41" s="315"/>
      <c r="J41" s="315"/>
      <c r="K41" s="316"/>
      <c r="L41" s="320"/>
      <c r="M41" s="321"/>
      <c r="N41" s="321"/>
      <c r="O41" s="322"/>
      <c r="P41" s="291" t="s">
        <v>15</v>
      </c>
      <c r="Q41" s="292"/>
      <c r="R41" s="293"/>
      <c r="S41" s="105" t="str">
        <f>IF(S40="","",VLOOKUP(S40,'【記載例】シフト記号表（勤務時間帯）'!$C$5:$K$36,9,FALSE))</f>
        <v/>
      </c>
      <c r="T41" s="106" t="str">
        <f>IF(T40="","",VLOOKUP(T40,'【記載例】シフト記号表（勤務時間帯）'!$C$5:$K$36,9,FALSE))</f>
        <v>-</v>
      </c>
      <c r="U41" s="106" t="str">
        <f>IF(U40="","",VLOOKUP(U40,'【記載例】シフト記号表（勤務時間帯）'!$C$5:$K$36,9,FALSE))</f>
        <v/>
      </c>
      <c r="V41" s="106" t="str">
        <f>IF(V40="","",VLOOKUP(V40,'【記載例】シフト記号表（勤務時間帯）'!$C$5:$K$36,9,FALSE))</f>
        <v/>
      </c>
      <c r="W41" s="106" t="str">
        <f>IF(W40="","",VLOOKUP(W40,'【記載例】シフト記号表（勤務時間帯）'!$C$5:$K$36,9,FALSE))</f>
        <v>-</v>
      </c>
      <c r="X41" s="106" t="str">
        <f>IF(X40="","",VLOOKUP(X40,'【記載例】シフト記号表（勤務時間帯）'!$C$5:$K$36,9,FALSE))</f>
        <v/>
      </c>
      <c r="Y41" s="107">
        <f>IF(Y40="","",VLOOKUP(Y40,'【記載例】シフト記号表（勤務時間帯）'!$C$5:$K$36,9,FALSE))</f>
        <v>8</v>
      </c>
      <c r="Z41" s="105" t="str">
        <f>IF(Z40="","",VLOOKUP(Z40,'【記載例】シフト記号表（勤務時間帯）'!$C$5:$K$36,9,FALSE))</f>
        <v/>
      </c>
      <c r="AA41" s="106" t="str">
        <f>IF(AA40="","",VLOOKUP(AA40,'【記載例】シフト記号表（勤務時間帯）'!$C$5:$K$36,9,FALSE))</f>
        <v>-</v>
      </c>
      <c r="AB41" s="106" t="str">
        <f>IF(AB40="","",VLOOKUP(AB40,'【記載例】シフト記号表（勤務時間帯）'!$C$5:$K$36,9,FALSE))</f>
        <v/>
      </c>
      <c r="AC41" s="106" t="str">
        <f>IF(AC40="","",VLOOKUP(AC40,'【記載例】シフト記号表（勤務時間帯）'!$C$5:$K$36,9,FALSE))</f>
        <v/>
      </c>
      <c r="AD41" s="106" t="str">
        <f>IF(AD40="","",VLOOKUP(AD40,'【記載例】シフト記号表（勤務時間帯）'!$C$5:$K$36,9,FALSE))</f>
        <v>-</v>
      </c>
      <c r="AE41" s="106" t="str">
        <f>IF(AE40="","",VLOOKUP(AE40,'【記載例】シフト記号表（勤務時間帯）'!$C$5:$K$36,9,FALSE))</f>
        <v/>
      </c>
      <c r="AF41" s="107">
        <f>IF(AF40="","",VLOOKUP(AF40,'【記載例】シフト記号表（勤務時間帯）'!$C$5:$K$36,9,FALSE))</f>
        <v>8</v>
      </c>
      <c r="AG41" s="105" t="str">
        <f>IF(AG40="","",VLOOKUP(AG40,'【記載例】シフト記号表（勤務時間帯）'!$C$5:$K$36,9,FALSE))</f>
        <v/>
      </c>
      <c r="AH41" s="106" t="str">
        <f>IF(AH40="","",VLOOKUP(AH40,'【記載例】シフト記号表（勤務時間帯）'!$C$5:$K$36,9,FALSE))</f>
        <v>-</v>
      </c>
      <c r="AI41" s="106" t="str">
        <f>IF(AI40="","",VLOOKUP(AI40,'【記載例】シフト記号表（勤務時間帯）'!$C$5:$K$36,9,FALSE))</f>
        <v/>
      </c>
      <c r="AJ41" s="106" t="str">
        <f>IF(AJ40="","",VLOOKUP(AJ40,'【記載例】シフト記号表（勤務時間帯）'!$C$5:$K$36,9,FALSE))</f>
        <v/>
      </c>
      <c r="AK41" s="106" t="str">
        <f>IF(AK40="","",VLOOKUP(AK40,'【記載例】シフト記号表（勤務時間帯）'!$C$5:$K$36,9,FALSE))</f>
        <v>-</v>
      </c>
      <c r="AL41" s="106" t="str">
        <f>IF(AL40="","",VLOOKUP(AL40,'【記載例】シフト記号表（勤務時間帯）'!$C$5:$K$36,9,FALSE))</f>
        <v/>
      </c>
      <c r="AM41" s="107">
        <f>IF(AM40="","",VLOOKUP(AM40,'【記載例】シフト記号表（勤務時間帯）'!$C$5:$K$36,9,FALSE))</f>
        <v>8</v>
      </c>
      <c r="AN41" s="105" t="str">
        <f>IF(AN40="","",VLOOKUP(AN40,'【記載例】シフト記号表（勤務時間帯）'!$C$5:$K$36,9,FALSE))</f>
        <v/>
      </c>
      <c r="AO41" s="106" t="str">
        <f>IF(AO40="","",VLOOKUP(AO40,'【記載例】シフト記号表（勤務時間帯）'!$C$5:$K$36,9,FALSE))</f>
        <v>-</v>
      </c>
      <c r="AP41" s="106" t="str">
        <f>IF(AP40="","",VLOOKUP(AP40,'【記載例】シフト記号表（勤務時間帯）'!$C$5:$K$36,9,FALSE))</f>
        <v/>
      </c>
      <c r="AQ41" s="106" t="str">
        <f>IF(AQ40="","",VLOOKUP(AQ40,'【記載例】シフト記号表（勤務時間帯）'!$C$5:$K$36,9,FALSE))</f>
        <v/>
      </c>
      <c r="AR41" s="106" t="str">
        <f>IF(AR40="","",VLOOKUP(AR40,'【記載例】シフト記号表（勤務時間帯）'!$C$5:$K$36,9,FALSE))</f>
        <v>-</v>
      </c>
      <c r="AS41" s="106" t="str">
        <f>IF(AS40="","",VLOOKUP(AS40,'【記載例】シフト記号表（勤務時間帯）'!$C$5:$K$36,9,FALSE))</f>
        <v/>
      </c>
      <c r="AT41" s="107">
        <f>IF(AT40="","",VLOOKUP(AT40,'【記載例】シフト記号表（勤務時間帯）'!$C$5:$K$36,9,FALSE))</f>
        <v>8</v>
      </c>
      <c r="AU41" s="105" t="str">
        <f>IF(AU40="","",VLOOKUP(AU40,'【記載例】シフト記号表（勤務時間帯）'!$C$5:$K$36,9,FALSE))</f>
        <v/>
      </c>
      <c r="AV41" s="106" t="str">
        <f>IF(AV40="","",VLOOKUP(AV40,'【記載例】シフト記号表（勤務時間帯）'!$C$5:$K$36,9,FALSE))</f>
        <v/>
      </c>
      <c r="AW41" s="107" t="str">
        <f>IF(AW40="","",VLOOKUP(AW40,'【記載例】シフト記号表（勤務時間帯）'!$C$5:$K$36,9,FALSE))</f>
        <v/>
      </c>
      <c r="AX41" s="294">
        <f>IF($BB$3="計画",SUM(S41:AT41),IF($BB$3="実績",SUM(S41:AW41),""))</f>
        <v>32</v>
      </c>
      <c r="AY41" s="295"/>
      <c r="AZ41" s="296">
        <f>IF($BB$3="計画",AX41/4,IF($BB$3="実績",【記載例】認知症型通所介護!AX41/(【記載例】認知症型通所介護!$BB$8/7),""))</f>
        <v>8</v>
      </c>
      <c r="BA41" s="297"/>
      <c r="BB41" s="282"/>
      <c r="BC41" s="283"/>
      <c r="BD41" s="283"/>
      <c r="BE41" s="283"/>
      <c r="BF41" s="284"/>
    </row>
    <row r="42" spans="2:58" ht="20.25" customHeight="1" x14ac:dyDescent="0.4">
      <c r="B42" s="328"/>
      <c r="C42" s="298"/>
      <c r="D42" s="299"/>
      <c r="E42" s="300"/>
      <c r="F42" s="104" t="str">
        <f>C41</f>
        <v>介護職員</v>
      </c>
      <c r="G42" s="333"/>
      <c r="H42" s="314"/>
      <c r="I42" s="315"/>
      <c r="J42" s="315"/>
      <c r="K42" s="316"/>
      <c r="L42" s="338"/>
      <c r="M42" s="339"/>
      <c r="N42" s="339"/>
      <c r="O42" s="340"/>
      <c r="P42" s="301" t="s">
        <v>50</v>
      </c>
      <c r="Q42" s="302"/>
      <c r="R42" s="303"/>
      <c r="S42" s="109" t="str">
        <f>IF(S40="","",VLOOKUP(S40,'【記載例】シフト記号表（勤務時間帯）'!$C$5:$U$36,19,FALSE))</f>
        <v/>
      </c>
      <c r="T42" s="110" t="str">
        <f>IF(T40="","",VLOOKUP(T40,'【記載例】シフト記号表（勤務時間帯）'!$C$5:$U$36,19,FALSE))</f>
        <v>-</v>
      </c>
      <c r="U42" s="110" t="str">
        <f>IF(U40="","",VLOOKUP(U40,'【記載例】シフト記号表（勤務時間帯）'!$C$5:$U$36,19,FALSE))</f>
        <v/>
      </c>
      <c r="V42" s="110" t="str">
        <f>IF(V40="","",VLOOKUP(V40,'【記載例】シフト記号表（勤務時間帯）'!$C$5:$U$36,19,FALSE))</f>
        <v/>
      </c>
      <c r="W42" s="110" t="str">
        <f>IF(W40="","",VLOOKUP(W40,'【記載例】シフト記号表（勤務時間帯）'!$C$5:$U$36,19,FALSE))</f>
        <v>-</v>
      </c>
      <c r="X42" s="110" t="str">
        <f>IF(X40="","",VLOOKUP(X40,'【記載例】シフト記号表（勤務時間帯）'!$C$5:$U$36,19,FALSE))</f>
        <v/>
      </c>
      <c r="Y42" s="111">
        <f>IF(Y40="","",VLOOKUP(Y40,'【記載例】シフト記号表（勤務時間帯）'!$C$5:$U$36,19,FALSE))</f>
        <v>7.0000000000000089</v>
      </c>
      <c r="Z42" s="109" t="str">
        <f>IF(Z40="","",VLOOKUP(Z40,'【記載例】シフト記号表（勤務時間帯）'!$C$5:$U$36,19,FALSE))</f>
        <v/>
      </c>
      <c r="AA42" s="110" t="str">
        <f>IF(AA40="","",VLOOKUP(AA40,'【記載例】シフト記号表（勤務時間帯）'!$C$5:$U$36,19,FALSE))</f>
        <v>-</v>
      </c>
      <c r="AB42" s="110" t="str">
        <f>IF(AB40="","",VLOOKUP(AB40,'【記載例】シフト記号表（勤務時間帯）'!$C$5:$U$36,19,FALSE))</f>
        <v/>
      </c>
      <c r="AC42" s="110" t="str">
        <f>IF(AC40="","",VLOOKUP(AC40,'【記載例】シフト記号表（勤務時間帯）'!$C$5:$U$36,19,FALSE))</f>
        <v/>
      </c>
      <c r="AD42" s="110" t="str">
        <f>IF(AD40="","",VLOOKUP(AD40,'【記載例】シフト記号表（勤務時間帯）'!$C$5:$U$36,19,FALSE))</f>
        <v>-</v>
      </c>
      <c r="AE42" s="110" t="str">
        <f>IF(AE40="","",VLOOKUP(AE40,'【記載例】シフト記号表（勤務時間帯）'!$C$5:$U$36,19,FALSE))</f>
        <v/>
      </c>
      <c r="AF42" s="111">
        <f>IF(AF40="","",VLOOKUP(AF40,'【記載例】シフト記号表（勤務時間帯）'!$C$5:$U$36,19,FALSE))</f>
        <v>7.0000000000000089</v>
      </c>
      <c r="AG42" s="109" t="str">
        <f>IF(AG40="","",VLOOKUP(AG40,'【記載例】シフト記号表（勤務時間帯）'!$C$5:$U$36,19,FALSE))</f>
        <v/>
      </c>
      <c r="AH42" s="110" t="str">
        <f>IF(AH40="","",VLOOKUP(AH40,'【記載例】シフト記号表（勤務時間帯）'!$C$5:$U$36,19,FALSE))</f>
        <v>-</v>
      </c>
      <c r="AI42" s="110" t="str">
        <f>IF(AI40="","",VLOOKUP(AI40,'【記載例】シフト記号表（勤務時間帯）'!$C$5:$U$36,19,FALSE))</f>
        <v/>
      </c>
      <c r="AJ42" s="110" t="str">
        <f>IF(AJ40="","",VLOOKUP(AJ40,'【記載例】シフト記号表（勤務時間帯）'!$C$5:$U$36,19,FALSE))</f>
        <v/>
      </c>
      <c r="AK42" s="110" t="str">
        <f>IF(AK40="","",VLOOKUP(AK40,'【記載例】シフト記号表（勤務時間帯）'!$C$5:$U$36,19,FALSE))</f>
        <v>-</v>
      </c>
      <c r="AL42" s="110" t="str">
        <f>IF(AL40="","",VLOOKUP(AL40,'【記載例】シフト記号表（勤務時間帯）'!$C$5:$U$36,19,FALSE))</f>
        <v/>
      </c>
      <c r="AM42" s="111">
        <f>IF(AM40="","",VLOOKUP(AM40,'【記載例】シフト記号表（勤務時間帯）'!$C$5:$U$36,19,FALSE))</f>
        <v>7.0000000000000089</v>
      </c>
      <c r="AN42" s="109" t="str">
        <f>IF(AN40="","",VLOOKUP(AN40,'【記載例】シフト記号表（勤務時間帯）'!$C$5:$U$36,19,FALSE))</f>
        <v/>
      </c>
      <c r="AO42" s="110" t="str">
        <f>IF(AO40="","",VLOOKUP(AO40,'【記載例】シフト記号表（勤務時間帯）'!$C$5:$U$36,19,FALSE))</f>
        <v>-</v>
      </c>
      <c r="AP42" s="110" t="str">
        <f>IF(AP40="","",VLOOKUP(AP40,'【記載例】シフト記号表（勤務時間帯）'!$C$5:$U$36,19,FALSE))</f>
        <v/>
      </c>
      <c r="AQ42" s="110" t="str">
        <f>IF(AQ40="","",VLOOKUP(AQ40,'【記載例】シフト記号表（勤務時間帯）'!$C$5:$U$36,19,FALSE))</f>
        <v/>
      </c>
      <c r="AR42" s="110" t="str">
        <f>IF(AR40="","",VLOOKUP(AR40,'【記載例】シフト記号表（勤務時間帯）'!$C$5:$U$36,19,FALSE))</f>
        <v>-</v>
      </c>
      <c r="AS42" s="110" t="str">
        <f>IF(AS40="","",VLOOKUP(AS40,'【記載例】シフト記号表（勤務時間帯）'!$C$5:$U$36,19,FALSE))</f>
        <v/>
      </c>
      <c r="AT42" s="111">
        <f>IF(AT40="","",VLOOKUP(AT40,'【記載例】シフト記号表（勤務時間帯）'!$C$5:$U$36,19,FALSE))</f>
        <v>7.0000000000000089</v>
      </c>
      <c r="AU42" s="109" t="str">
        <f>IF(AU40="","",VLOOKUP(AU40,'【記載例】シフト記号表（勤務時間帯）'!$C$5:$U$36,19,FALSE))</f>
        <v/>
      </c>
      <c r="AV42" s="110" t="str">
        <f>IF(AV40="","",VLOOKUP(AV40,'【記載例】シフト記号表（勤務時間帯）'!$C$5:$U$36,19,FALSE))</f>
        <v/>
      </c>
      <c r="AW42" s="111" t="str">
        <f>IF(AW40="","",VLOOKUP(AW40,'【記載例】シフト記号表（勤務時間帯）'!$C$5:$U$36,19,FALSE))</f>
        <v/>
      </c>
      <c r="AX42" s="304">
        <f>IF($BB$3="計画",SUM(S42:AT42),IF($BB$3="実績",SUM(S42:AW42),""))</f>
        <v>28.000000000000036</v>
      </c>
      <c r="AY42" s="305"/>
      <c r="AZ42" s="326">
        <f>IF($BB$3="計画",AX42/4,IF($BB$3="実績",【記載例】認知症型通所介護!AX42/(【記載例】認知症型通所介護!$BB$8/7),""))</f>
        <v>7.0000000000000089</v>
      </c>
      <c r="BA42" s="327"/>
      <c r="BB42" s="285"/>
      <c r="BC42" s="286"/>
      <c r="BD42" s="286"/>
      <c r="BE42" s="286"/>
      <c r="BF42" s="287"/>
    </row>
    <row r="43" spans="2:58" ht="20.25" customHeight="1" x14ac:dyDescent="0.4">
      <c r="B43" s="328">
        <f>B40+1</f>
        <v>8</v>
      </c>
      <c r="C43" s="329"/>
      <c r="D43" s="330"/>
      <c r="E43" s="331"/>
      <c r="F43" s="112"/>
      <c r="G43" s="332" t="s">
        <v>182</v>
      </c>
      <c r="H43" s="334" t="s">
        <v>32</v>
      </c>
      <c r="I43" s="315"/>
      <c r="J43" s="315"/>
      <c r="K43" s="316"/>
      <c r="L43" s="335" t="s">
        <v>193</v>
      </c>
      <c r="M43" s="336"/>
      <c r="N43" s="336"/>
      <c r="O43" s="337"/>
      <c r="P43" s="341" t="s">
        <v>49</v>
      </c>
      <c r="Q43" s="342"/>
      <c r="R43" s="343"/>
      <c r="S43" s="113" t="s">
        <v>33</v>
      </c>
      <c r="T43" s="114" t="s">
        <v>90</v>
      </c>
      <c r="U43" s="114" t="s">
        <v>33</v>
      </c>
      <c r="V43" s="114" t="s">
        <v>33</v>
      </c>
      <c r="W43" s="114" t="s">
        <v>33</v>
      </c>
      <c r="X43" s="114" t="s">
        <v>90</v>
      </c>
      <c r="Y43" s="115" t="s">
        <v>33</v>
      </c>
      <c r="Z43" s="113" t="s">
        <v>33</v>
      </c>
      <c r="AA43" s="114" t="s">
        <v>90</v>
      </c>
      <c r="AB43" s="114" t="s">
        <v>33</v>
      </c>
      <c r="AC43" s="114" t="s">
        <v>33</v>
      </c>
      <c r="AD43" s="114" t="s">
        <v>33</v>
      </c>
      <c r="AE43" s="114" t="s">
        <v>90</v>
      </c>
      <c r="AF43" s="115" t="s">
        <v>33</v>
      </c>
      <c r="AG43" s="113" t="s">
        <v>33</v>
      </c>
      <c r="AH43" s="114" t="s">
        <v>90</v>
      </c>
      <c r="AI43" s="114" t="s">
        <v>33</v>
      </c>
      <c r="AJ43" s="114" t="s">
        <v>33</v>
      </c>
      <c r="AK43" s="114" t="s">
        <v>33</v>
      </c>
      <c r="AL43" s="114" t="s">
        <v>90</v>
      </c>
      <c r="AM43" s="115" t="s">
        <v>33</v>
      </c>
      <c r="AN43" s="113" t="s">
        <v>33</v>
      </c>
      <c r="AO43" s="114" t="s">
        <v>90</v>
      </c>
      <c r="AP43" s="114" t="s">
        <v>33</v>
      </c>
      <c r="AQ43" s="114" t="s">
        <v>33</v>
      </c>
      <c r="AR43" s="114" t="s">
        <v>33</v>
      </c>
      <c r="AS43" s="114" t="s">
        <v>90</v>
      </c>
      <c r="AT43" s="115" t="s">
        <v>33</v>
      </c>
      <c r="AU43" s="113"/>
      <c r="AV43" s="114"/>
      <c r="AW43" s="115"/>
      <c r="AX43" s="344"/>
      <c r="AY43" s="345"/>
      <c r="AZ43" s="346"/>
      <c r="BA43" s="347"/>
      <c r="BB43" s="353"/>
      <c r="BC43" s="354"/>
      <c r="BD43" s="354"/>
      <c r="BE43" s="354"/>
      <c r="BF43" s="355"/>
    </row>
    <row r="44" spans="2:58" ht="20.25" customHeight="1" x14ac:dyDescent="0.4">
      <c r="B44" s="328"/>
      <c r="C44" s="356" t="s">
        <v>74</v>
      </c>
      <c r="D44" s="357"/>
      <c r="E44" s="358"/>
      <c r="F44" s="104"/>
      <c r="G44" s="310"/>
      <c r="H44" s="314"/>
      <c r="I44" s="315"/>
      <c r="J44" s="315"/>
      <c r="K44" s="316"/>
      <c r="L44" s="320"/>
      <c r="M44" s="321"/>
      <c r="N44" s="321"/>
      <c r="O44" s="322"/>
      <c r="P44" s="291" t="s">
        <v>15</v>
      </c>
      <c r="Q44" s="292"/>
      <c r="R44" s="293"/>
      <c r="S44" s="105">
        <f>IF(S43="","",VLOOKUP(S43,'【記載例】シフト記号表（勤務時間帯）'!$C$5:$K$36,9,FALSE))</f>
        <v>8</v>
      </c>
      <c r="T44" s="106" t="str">
        <f>IF(T43="","",VLOOKUP(T43,'【記載例】シフト記号表（勤務時間帯）'!$C$5:$K$36,9,FALSE))</f>
        <v>-</v>
      </c>
      <c r="U44" s="106">
        <f>IF(U43="","",VLOOKUP(U43,'【記載例】シフト記号表（勤務時間帯）'!$C$5:$K$36,9,FALSE))</f>
        <v>8</v>
      </c>
      <c r="V44" s="106">
        <f>IF(V43="","",VLOOKUP(V43,'【記載例】シフト記号表（勤務時間帯）'!$C$5:$K$36,9,FALSE))</f>
        <v>8</v>
      </c>
      <c r="W44" s="106">
        <f>IF(W43="","",VLOOKUP(W43,'【記載例】シフト記号表（勤務時間帯）'!$C$5:$K$36,9,FALSE))</f>
        <v>8</v>
      </c>
      <c r="X44" s="106" t="str">
        <f>IF(X43="","",VLOOKUP(X43,'【記載例】シフト記号表（勤務時間帯）'!$C$5:$K$36,9,FALSE))</f>
        <v>-</v>
      </c>
      <c r="Y44" s="107">
        <f>IF(Y43="","",VLOOKUP(Y43,'【記載例】シフト記号表（勤務時間帯）'!$C$5:$K$36,9,FALSE))</f>
        <v>8</v>
      </c>
      <c r="Z44" s="105">
        <f>IF(Z43="","",VLOOKUP(Z43,'【記載例】シフト記号表（勤務時間帯）'!$C$5:$K$36,9,FALSE))</f>
        <v>8</v>
      </c>
      <c r="AA44" s="106" t="str">
        <f>IF(AA43="","",VLOOKUP(AA43,'【記載例】シフト記号表（勤務時間帯）'!$C$5:$K$36,9,FALSE))</f>
        <v>-</v>
      </c>
      <c r="AB44" s="106">
        <f>IF(AB43="","",VLOOKUP(AB43,'【記載例】シフト記号表（勤務時間帯）'!$C$5:$K$36,9,FALSE))</f>
        <v>8</v>
      </c>
      <c r="AC44" s="106">
        <f>IF(AC43="","",VLOOKUP(AC43,'【記載例】シフト記号表（勤務時間帯）'!$C$5:$K$36,9,FALSE))</f>
        <v>8</v>
      </c>
      <c r="AD44" s="106">
        <f>IF(AD43="","",VLOOKUP(AD43,'【記載例】シフト記号表（勤務時間帯）'!$C$5:$K$36,9,FALSE))</f>
        <v>8</v>
      </c>
      <c r="AE44" s="106" t="str">
        <f>IF(AE43="","",VLOOKUP(AE43,'【記載例】シフト記号表（勤務時間帯）'!$C$5:$K$36,9,FALSE))</f>
        <v>-</v>
      </c>
      <c r="AF44" s="107">
        <f>IF(AF43="","",VLOOKUP(AF43,'【記載例】シフト記号表（勤務時間帯）'!$C$5:$K$36,9,FALSE))</f>
        <v>8</v>
      </c>
      <c r="AG44" s="105">
        <f>IF(AG43="","",VLOOKUP(AG43,'【記載例】シフト記号表（勤務時間帯）'!$C$5:$K$36,9,FALSE))</f>
        <v>8</v>
      </c>
      <c r="AH44" s="106" t="str">
        <f>IF(AH43="","",VLOOKUP(AH43,'【記載例】シフト記号表（勤務時間帯）'!$C$5:$K$36,9,FALSE))</f>
        <v>-</v>
      </c>
      <c r="AI44" s="106">
        <f>IF(AI43="","",VLOOKUP(AI43,'【記載例】シフト記号表（勤務時間帯）'!$C$5:$K$36,9,FALSE))</f>
        <v>8</v>
      </c>
      <c r="AJ44" s="106">
        <f>IF(AJ43="","",VLOOKUP(AJ43,'【記載例】シフト記号表（勤務時間帯）'!$C$5:$K$36,9,FALSE))</f>
        <v>8</v>
      </c>
      <c r="AK44" s="106">
        <f>IF(AK43="","",VLOOKUP(AK43,'【記載例】シフト記号表（勤務時間帯）'!$C$5:$K$36,9,FALSE))</f>
        <v>8</v>
      </c>
      <c r="AL44" s="106" t="str">
        <f>IF(AL43="","",VLOOKUP(AL43,'【記載例】シフト記号表（勤務時間帯）'!$C$5:$K$36,9,FALSE))</f>
        <v>-</v>
      </c>
      <c r="AM44" s="107">
        <f>IF(AM43="","",VLOOKUP(AM43,'【記載例】シフト記号表（勤務時間帯）'!$C$5:$K$36,9,FALSE))</f>
        <v>8</v>
      </c>
      <c r="AN44" s="105">
        <f>IF(AN43="","",VLOOKUP(AN43,'【記載例】シフト記号表（勤務時間帯）'!$C$5:$K$36,9,FALSE))</f>
        <v>8</v>
      </c>
      <c r="AO44" s="106" t="str">
        <f>IF(AO43="","",VLOOKUP(AO43,'【記載例】シフト記号表（勤務時間帯）'!$C$5:$K$36,9,FALSE))</f>
        <v>-</v>
      </c>
      <c r="AP44" s="106">
        <f>IF(AP43="","",VLOOKUP(AP43,'【記載例】シフト記号表（勤務時間帯）'!$C$5:$K$36,9,FALSE))</f>
        <v>8</v>
      </c>
      <c r="AQ44" s="106">
        <f>IF(AQ43="","",VLOOKUP(AQ43,'【記載例】シフト記号表（勤務時間帯）'!$C$5:$K$36,9,FALSE))</f>
        <v>8</v>
      </c>
      <c r="AR44" s="106">
        <f>IF(AR43="","",VLOOKUP(AR43,'【記載例】シフト記号表（勤務時間帯）'!$C$5:$K$36,9,FALSE))</f>
        <v>8</v>
      </c>
      <c r="AS44" s="106" t="str">
        <f>IF(AS43="","",VLOOKUP(AS43,'【記載例】シフト記号表（勤務時間帯）'!$C$5:$K$36,9,FALSE))</f>
        <v>-</v>
      </c>
      <c r="AT44" s="107">
        <f>IF(AT43="","",VLOOKUP(AT43,'【記載例】シフト記号表（勤務時間帯）'!$C$5:$K$36,9,FALSE))</f>
        <v>8</v>
      </c>
      <c r="AU44" s="105" t="str">
        <f>IF(AU43="","",VLOOKUP(AU43,'【記載例】シフト記号表（勤務時間帯）'!$C$5:$K$36,9,FALSE))</f>
        <v/>
      </c>
      <c r="AV44" s="106" t="str">
        <f>IF(AV43="","",VLOOKUP(AV43,'【記載例】シフト記号表（勤務時間帯）'!$C$5:$K$36,9,FALSE))</f>
        <v/>
      </c>
      <c r="AW44" s="107" t="str">
        <f>IF(AW43="","",VLOOKUP(AW43,'【記載例】シフト記号表（勤務時間帯）'!$C$5:$K$36,9,FALSE))</f>
        <v/>
      </c>
      <c r="AX44" s="294">
        <f>IF($BB$3="計画",SUM(S44:AT44),IF($BB$3="実績",SUM(S44:AW44),""))</f>
        <v>160</v>
      </c>
      <c r="AY44" s="295"/>
      <c r="AZ44" s="296">
        <f>IF($BB$3="計画",AX44/4,IF($BB$3="実績",【記載例】認知症型通所介護!AX44/(【記載例】認知症型通所介護!$BB$8/7),""))</f>
        <v>40</v>
      </c>
      <c r="BA44" s="297"/>
      <c r="BB44" s="282"/>
      <c r="BC44" s="283"/>
      <c r="BD44" s="283"/>
      <c r="BE44" s="283"/>
      <c r="BF44" s="284"/>
    </row>
    <row r="45" spans="2:58" ht="20.25" customHeight="1" x14ac:dyDescent="0.4">
      <c r="B45" s="328"/>
      <c r="C45" s="298"/>
      <c r="D45" s="299"/>
      <c r="E45" s="300"/>
      <c r="F45" s="104" t="str">
        <f>C44</f>
        <v>介護職員</v>
      </c>
      <c r="G45" s="333"/>
      <c r="H45" s="314"/>
      <c r="I45" s="315"/>
      <c r="J45" s="315"/>
      <c r="K45" s="316"/>
      <c r="L45" s="338"/>
      <c r="M45" s="339"/>
      <c r="N45" s="339"/>
      <c r="O45" s="340"/>
      <c r="P45" s="301" t="s">
        <v>50</v>
      </c>
      <c r="Q45" s="302"/>
      <c r="R45" s="303"/>
      <c r="S45" s="109">
        <f>IF(S43="","",VLOOKUP(S43,'【記載例】シフト記号表（勤務時間帯）'!$C$5:$U$36,19,FALSE))</f>
        <v>7.0000000000000089</v>
      </c>
      <c r="T45" s="110" t="str">
        <f>IF(T43="","",VLOOKUP(T43,'【記載例】シフト記号表（勤務時間帯）'!$C$5:$U$36,19,FALSE))</f>
        <v>-</v>
      </c>
      <c r="U45" s="110">
        <f>IF(U43="","",VLOOKUP(U43,'【記載例】シフト記号表（勤務時間帯）'!$C$5:$U$36,19,FALSE))</f>
        <v>7.0000000000000089</v>
      </c>
      <c r="V45" s="110">
        <f>IF(V43="","",VLOOKUP(V43,'【記載例】シフト記号表（勤務時間帯）'!$C$5:$U$36,19,FALSE))</f>
        <v>7.0000000000000089</v>
      </c>
      <c r="W45" s="110">
        <f>IF(W43="","",VLOOKUP(W43,'【記載例】シフト記号表（勤務時間帯）'!$C$5:$U$36,19,FALSE))</f>
        <v>7.0000000000000089</v>
      </c>
      <c r="X45" s="110" t="str">
        <f>IF(X43="","",VLOOKUP(X43,'【記載例】シフト記号表（勤務時間帯）'!$C$5:$U$36,19,FALSE))</f>
        <v>-</v>
      </c>
      <c r="Y45" s="111">
        <f>IF(Y43="","",VLOOKUP(Y43,'【記載例】シフト記号表（勤務時間帯）'!$C$5:$U$36,19,FALSE))</f>
        <v>7.0000000000000089</v>
      </c>
      <c r="Z45" s="109">
        <f>IF(Z43="","",VLOOKUP(Z43,'【記載例】シフト記号表（勤務時間帯）'!$C$5:$U$36,19,FALSE))</f>
        <v>7.0000000000000089</v>
      </c>
      <c r="AA45" s="110" t="str">
        <f>IF(AA43="","",VLOOKUP(AA43,'【記載例】シフト記号表（勤務時間帯）'!$C$5:$U$36,19,FALSE))</f>
        <v>-</v>
      </c>
      <c r="AB45" s="110">
        <f>IF(AB43="","",VLOOKUP(AB43,'【記載例】シフト記号表（勤務時間帯）'!$C$5:$U$36,19,FALSE))</f>
        <v>7.0000000000000089</v>
      </c>
      <c r="AC45" s="110">
        <f>IF(AC43="","",VLOOKUP(AC43,'【記載例】シフト記号表（勤務時間帯）'!$C$5:$U$36,19,FALSE))</f>
        <v>7.0000000000000089</v>
      </c>
      <c r="AD45" s="110">
        <f>IF(AD43="","",VLOOKUP(AD43,'【記載例】シフト記号表（勤務時間帯）'!$C$5:$U$36,19,FALSE))</f>
        <v>7.0000000000000089</v>
      </c>
      <c r="AE45" s="110" t="str">
        <f>IF(AE43="","",VLOOKUP(AE43,'【記載例】シフト記号表（勤務時間帯）'!$C$5:$U$36,19,FALSE))</f>
        <v>-</v>
      </c>
      <c r="AF45" s="111">
        <f>IF(AF43="","",VLOOKUP(AF43,'【記載例】シフト記号表（勤務時間帯）'!$C$5:$U$36,19,FALSE))</f>
        <v>7.0000000000000089</v>
      </c>
      <c r="AG45" s="109">
        <f>IF(AG43="","",VLOOKUP(AG43,'【記載例】シフト記号表（勤務時間帯）'!$C$5:$U$36,19,FALSE))</f>
        <v>7.0000000000000089</v>
      </c>
      <c r="AH45" s="110" t="str">
        <f>IF(AH43="","",VLOOKUP(AH43,'【記載例】シフト記号表（勤務時間帯）'!$C$5:$U$36,19,FALSE))</f>
        <v>-</v>
      </c>
      <c r="AI45" s="110">
        <f>IF(AI43="","",VLOOKUP(AI43,'【記載例】シフト記号表（勤務時間帯）'!$C$5:$U$36,19,FALSE))</f>
        <v>7.0000000000000089</v>
      </c>
      <c r="AJ45" s="110">
        <f>IF(AJ43="","",VLOOKUP(AJ43,'【記載例】シフト記号表（勤務時間帯）'!$C$5:$U$36,19,FALSE))</f>
        <v>7.0000000000000089</v>
      </c>
      <c r="AK45" s="110">
        <f>IF(AK43="","",VLOOKUP(AK43,'【記載例】シフト記号表（勤務時間帯）'!$C$5:$U$36,19,FALSE))</f>
        <v>7.0000000000000089</v>
      </c>
      <c r="AL45" s="110" t="str">
        <f>IF(AL43="","",VLOOKUP(AL43,'【記載例】シフト記号表（勤務時間帯）'!$C$5:$U$36,19,FALSE))</f>
        <v>-</v>
      </c>
      <c r="AM45" s="111">
        <f>IF(AM43="","",VLOOKUP(AM43,'【記載例】シフト記号表（勤務時間帯）'!$C$5:$U$36,19,FALSE))</f>
        <v>7.0000000000000089</v>
      </c>
      <c r="AN45" s="109">
        <f>IF(AN43="","",VLOOKUP(AN43,'【記載例】シフト記号表（勤務時間帯）'!$C$5:$U$36,19,FALSE))</f>
        <v>7.0000000000000089</v>
      </c>
      <c r="AO45" s="110" t="str">
        <f>IF(AO43="","",VLOOKUP(AO43,'【記載例】シフト記号表（勤務時間帯）'!$C$5:$U$36,19,FALSE))</f>
        <v>-</v>
      </c>
      <c r="AP45" s="110">
        <f>IF(AP43="","",VLOOKUP(AP43,'【記載例】シフト記号表（勤務時間帯）'!$C$5:$U$36,19,FALSE))</f>
        <v>7.0000000000000089</v>
      </c>
      <c r="AQ45" s="110">
        <f>IF(AQ43="","",VLOOKUP(AQ43,'【記載例】シフト記号表（勤務時間帯）'!$C$5:$U$36,19,FALSE))</f>
        <v>7.0000000000000089</v>
      </c>
      <c r="AR45" s="110">
        <f>IF(AR43="","",VLOOKUP(AR43,'【記載例】シフト記号表（勤務時間帯）'!$C$5:$U$36,19,FALSE))</f>
        <v>7.0000000000000089</v>
      </c>
      <c r="AS45" s="110" t="str">
        <f>IF(AS43="","",VLOOKUP(AS43,'【記載例】シフト記号表（勤務時間帯）'!$C$5:$U$36,19,FALSE))</f>
        <v>-</v>
      </c>
      <c r="AT45" s="111">
        <f>IF(AT43="","",VLOOKUP(AT43,'【記載例】シフト記号表（勤務時間帯）'!$C$5:$U$36,19,FALSE))</f>
        <v>7.0000000000000089</v>
      </c>
      <c r="AU45" s="109" t="str">
        <f>IF(AU43="","",VLOOKUP(AU43,'【記載例】シフト記号表（勤務時間帯）'!$C$5:$U$36,19,FALSE))</f>
        <v/>
      </c>
      <c r="AV45" s="110" t="str">
        <f>IF(AV43="","",VLOOKUP(AV43,'【記載例】シフト記号表（勤務時間帯）'!$C$5:$U$36,19,FALSE))</f>
        <v/>
      </c>
      <c r="AW45" s="111" t="str">
        <f>IF(AW43="","",VLOOKUP(AW43,'【記載例】シフト記号表（勤務時間帯）'!$C$5:$U$36,19,FALSE))</f>
        <v/>
      </c>
      <c r="AX45" s="304">
        <f>IF($BB$3="計画",SUM(S45:AT45),IF($BB$3="実績",SUM(S45:AW45),""))</f>
        <v>140.0000000000002</v>
      </c>
      <c r="AY45" s="305"/>
      <c r="AZ45" s="326">
        <f>IF($BB$3="計画",AX45/4,IF($BB$3="実績",【記載例】認知症型通所介護!AX45/(【記載例】認知症型通所介護!$BB$8/7),""))</f>
        <v>35.00000000000005</v>
      </c>
      <c r="BA45" s="327"/>
      <c r="BB45" s="285"/>
      <c r="BC45" s="286"/>
      <c r="BD45" s="286"/>
      <c r="BE45" s="286"/>
      <c r="BF45" s="287"/>
    </row>
    <row r="46" spans="2:58" ht="20.25" customHeight="1" x14ac:dyDescent="0.4">
      <c r="B46" s="328">
        <f>B43+1</f>
        <v>9</v>
      </c>
      <c r="C46" s="329"/>
      <c r="D46" s="330"/>
      <c r="E46" s="331"/>
      <c r="F46" s="112"/>
      <c r="G46" s="332" t="s">
        <v>182</v>
      </c>
      <c r="H46" s="334" t="s">
        <v>130</v>
      </c>
      <c r="I46" s="315"/>
      <c r="J46" s="315"/>
      <c r="K46" s="316"/>
      <c r="L46" s="335" t="s">
        <v>194</v>
      </c>
      <c r="M46" s="336"/>
      <c r="N46" s="336"/>
      <c r="O46" s="337"/>
      <c r="P46" s="341" t="s">
        <v>49</v>
      </c>
      <c r="Q46" s="342"/>
      <c r="R46" s="343"/>
      <c r="S46" s="113" t="s">
        <v>33</v>
      </c>
      <c r="T46" s="114" t="s">
        <v>33</v>
      </c>
      <c r="U46" s="114" t="s">
        <v>90</v>
      </c>
      <c r="V46" s="114" t="s">
        <v>33</v>
      </c>
      <c r="W46" s="114" t="s">
        <v>33</v>
      </c>
      <c r="X46" s="114" t="s">
        <v>33</v>
      </c>
      <c r="Y46" s="115" t="s">
        <v>90</v>
      </c>
      <c r="Z46" s="113" t="s">
        <v>33</v>
      </c>
      <c r="AA46" s="114" t="s">
        <v>33</v>
      </c>
      <c r="AB46" s="114" t="s">
        <v>90</v>
      </c>
      <c r="AC46" s="114" t="s">
        <v>33</v>
      </c>
      <c r="AD46" s="114" t="s">
        <v>33</v>
      </c>
      <c r="AE46" s="114" t="s">
        <v>33</v>
      </c>
      <c r="AF46" s="115" t="s">
        <v>90</v>
      </c>
      <c r="AG46" s="113" t="s">
        <v>33</v>
      </c>
      <c r="AH46" s="114" t="s">
        <v>33</v>
      </c>
      <c r="AI46" s="114" t="s">
        <v>90</v>
      </c>
      <c r="AJ46" s="114" t="s">
        <v>33</v>
      </c>
      <c r="AK46" s="114" t="s">
        <v>33</v>
      </c>
      <c r="AL46" s="114" t="s">
        <v>33</v>
      </c>
      <c r="AM46" s="115" t="s">
        <v>90</v>
      </c>
      <c r="AN46" s="113" t="s">
        <v>33</v>
      </c>
      <c r="AO46" s="114" t="s">
        <v>33</v>
      </c>
      <c r="AP46" s="114"/>
      <c r="AQ46" s="114" t="s">
        <v>33</v>
      </c>
      <c r="AR46" s="114" t="s">
        <v>33</v>
      </c>
      <c r="AS46" s="114" t="s">
        <v>33</v>
      </c>
      <c r="AT46" s="115" t="s">
        <v>90</v>
      </c>
      <c r="AU46" s="113"/>
      <c r="AV46" s="114"/>
      <c r="AW46" s="115"/>
      <c r="AX46" s="344"/>
      <c r="AY46" s="345"/>
      <c r="AZ46" s="346"/>
      <c r="BA46" s="347"/>
      <c r="BB46" s="353"/>
      <c r="BC46" s="354"/>
      <c r="BD46" s="354"/>
      <c r="BE46" s="354"/>
      <c r="BF46" s="355"/>
    </row>
    <row r="47" spans="2:58" ht="20.25" customHeight="1" x14ac:dyDescent="0.4">
      <c r="B47" s="328"/>
      <c r="C47" s="356" t="s">
        <v>74</v>
      </c>
      <c r="D47" s="357"/>
      <c r="E47" s="358"/>
      <c r="F47" s="104"/>
      <c r="G47" s="310"/>
      <c r="H47" s="314"/>
      <c r="I47" s="315"/>
      <c r="J47" s="315"/>
      <c r="K47" s="316"/>
      <c r="L47" s="320"/>
      <c r="M47" s="321"/>
      <c r="N47" s="321"/>
      <c r="O47" s="322"/>
      <c r="P47" s="291" t="s">
        <v>15</v>
      </c>
      <c r="Q47" s="292"/>
      <c r="R47" s="293"/>
      <c r="S47" s="105">
        <f>IF(S46="","",VLOOKUP(S46,'【記載例】シフト記号表（勤務時間帯）'!$C$5:$K$36,9,FALSE))</f>
        <v>8</v>
      </c>
      <c r="T47" s="106">
        <f>IF(T46="","",VLOOKUP(T46,'【記載例】シフト記号表（勤務時間帯）'!$C$5:$K$36,9,FALSE))</f>
        <v>8</v>
      </c>
      <c r="U47" s="106" t="str">
        <f>IF(U46="","",VLOOKUP(U46,'【記載例】シフト記号表（勤務時間帯）'!$C$5:$K$36,9,FALSE))</f>
        <v>-</v>
      </c>
      <c r="V47" s="106">
        <f>IF(V46="","",VLOOKUP(V46,'【記載例】シフト記号表（勤務時間帯）'!$C$5:$K$36,9,FALSE))</f>
        <v>8</v>
      </c>
      <c r="W47" s="106">
        <f>IF(W46="","",VLOOKUP(W46,'【記載例】シフト記号表（勤務時間帯）'!$C$5:$K$36,9,FALSE))</f>
        <v>8</v>
      </c>
      <c r="X47" s="106">
        <f>IF(X46="","",VLOOKUP(X46,'【記載例】シフト記号表（勤務時間帯）'!$C$5:$K$36,9,FALSE))</f>
        <v>8</v>
      </c>
      <c r="Y47" s="107" t="str">
        <f>IF(Y46="","",VLOOKUP(Y46,'【記載例】シフト記号表（勤務時間帯）'!$C$5:$K$36,9,FALSE))</f>
        <v>-</v>
      </c>
      <c r="Z47" s="105">
        <f>IF(Z46="","",VLOOKUP(Z46,'【記載例】シフト記号表（勤務時間帯）'!$C$5:$K$36,9,FALSE))</f>
        <v>8</v>
      </c>
      <c r="AA47" s="106">
        <f>IF(AA46="","",VLOOKUP(AA46,'【記載例】シフト記号表（勤務時間帯）'!$C$5:$K$36,9,FALSE))</f>
        <v>8</v>
      </c>
      <c r="AB47" s="106" t="str">
        <f>IF(AB46="","",VLOOKUP(AB46,'【記載例】シフト記号表（勤務時間帯）'!$C$5:$K$36,9,FALSE))</f>
        <v>-</v>
      </c>
      <c r="AC47" s="106">
        <f>IF(AC46="","",VLOOKUP(AC46,'【記載例】シフト記号表（勤務時間帯）'!$C$5:$K$36,9,FALSE))</f>
        <v>8</v>
      </c>
      <c r="AD47" s="106">
        <f>IF(AD46="","",VLOOKUP(AD46,'【記載例】シフト記号表（勤務時間帯）'!$C$5:$K$36,9,FALSE))</f>
        <v>8</v>
      </c>
      <c r="AE47" s="106">
        <f>IF(AE46="","",VLOOKUP(AE46,'【記載例】シフト記号表（勤務時間帯）'!$C$5:$K$36,9,FALSE))</f>
        <v>8</v>
      </c>
      <c r="AF47" s="107" t="str">
        <f>IF(AF46="","",VLOOKUP(AF46,'【記載例】シフト記号表（勤務時間帯）'!$C$5:$K$36,9,FALSE))</f>
        <v>-</v>
      </c>
      <c r="AG47" s="105">
        <f>IF(AG46="","",VLOOKUP(AG46,'【記載例】シフト記号表（勤務時間帯）'!$C$5:$K$36,9,FALSE))</f>
        <v>8</v>
      </c>
      <c r="AH47" s="106">
        <f>IF(AH46="","",VLOOKUP(AH46,'【記載例】シフト記号表（勤務時間帯）'!$C$5:$K$36,9,FALSE))</f>
        <v>8</v>
      </c>
      <c r="AI47" s="106" t="str">
        <f>IF(AI46="","",VLOOKUP(AI46,'【記載例】シフト記号表（勤務時間帯）'!$C$5:$K$36,9,FALSE))</f>
        <v>-</v>
      </c>
      <c r="AJ47" s="106">
        <f>IF(AJ46="","",VLOOKUP(AJ46,'【記載例】シフト記号表（勤務時間帯）'!$C$5:$K$36,9,FALSE))</f>
        <v>8</v>
      </c>
      <c r="AK47" s="106">
        <f>IF(AK46="","",VLOOKUP(AK46,'【記載例】シフト記号表（勤務時間帯）'!$C$5:$K$36,9,FALSE))</f>
        <v>8</v>
      </c>
      <c r="AL47" s="106">
        <f>IF(AL46="","",VLOOKUP(AL46,'【記載例】シフト記号表（勤務時間帯）'!$C$5:$K$36,9,FALSE))</f>
        <v>8</v>
      </c>
      <c r="AM47" s="107" t="str">
        <f>IF(AM46="","",VLOOKUP(AM46,'【記載例】シフト記号表（勤務時間帯）'!$C$5:$K$36,9,FALSE))</f>
        <v>-</v>
      </c>
      <c r="AN47" s="105">
        <f>IF(AN46="","",VLOOKUP(AN46,'【記載例】シフト記号表（勤務時間帯）'!$C$5:$K$36,9,FALSE))</f>
        <v>8</v>
      </c>
      <c r="AO47" s="106">
        <f>IF(AO46="","",VLOOKUP(AO46,'【記載例】シフト記号表（勤務時間帯）'!$C$5:$K$36,9,FALSE))</f>
        <v>8</v>
      </c>
      <c r="AP47" s="106" t="str">
        <f>IF(AP46="","",VLOOKUP(AP46,'【記載例】シフト記号表（勤務時間帯）'!$C$5:$K$36,9,FALSE))</f>
        <v/>
      </c>
      <c r="AQ47" s="106">
        <f>IF(AQ46="","",VLOOKUP(AQ46,'【記載例】シフト記号表（勤務時間帯）'!$C$5:$K$36,9,FALSE))</f>
        <v>8</v>
      </c>
      <c r="AR47" s="106">
        <f>IF(AR46="","",VLOOKUP(AR46,'【記載例】シフト記号表（勤務時間帯）'!$C$5:$K$36,9,FALSE))</f>
        <v>8</v>
      </c>
      <c r="AS47" s="106">
        <f>IF(AS46="","",VLOOKUP(AS46,'【記載例】シフト記号表（勤務時間帯）'!$C$5:$K$36,9,FALSE))</f>
        <v>8</v>
      </c>
      <c r="AT47" s="107" t="str">
        <f>IF(AT46="","",VLOOKUP(AT46,'【記載例】シフト記号表（勤務時間帯）'!$C$5:$K$36,9,FALSE))</f>
        <v>-</v>
      </c>
      <c r="AU47" s="105" t="str">
        <f>IF(AU46="","",VLOOKUP(AU46,'【記載例】シフト記号表（勤務時間帯）'!$C$5:$K$36,9,FALSE))</f>
        <v/>
      </c>
      <c r="AV47" s="106" t="str">
        <f>IF(AV46="","",VLOOKUP(AV46,'【記載例】シフト記号表（勤務時間帯）'!$C$5:$K$36,9,FALSE))</f>
        <v/>
      </c>
      <c r="AW47" s="107" t="str">
        <f>IF(AW46="","",VLOOKUP(AW46,'【記載例】シフト記号表（勤務時間帯）'!$C$5:$K$36,9,FALSE))</f>
        <v/>
      </c>
      <c r="AX47" s="294">
        <f>IF($BB$3="計画",SUM(S47:AT47),IF($BB$3="実績",SUM(S47:AW47),""))</f>
        <v>160</v>
      </c>
      <c r="AY47" s="295"/>
      <c r="AZ47" s="296">
        <f>IF($BB$3="計画",AX47/4,IF($BB$3="実績",【記載例】認知症型通所介護!AX47/(【記載例】認知症型通所介護!$BB$8/7),""))</f>
        <v>40</v>
      </c>
      <c r="BA47" s="297"/>
      <c r="BB47" s="282"/>
      <c r="BC47" s="283"/>
      <c r="BD47" s="283"/>
      <c r="BE47" s="283"/>
      <c r="BF47" s="284"/>
    </row>
    <row r="48" spans="2:58" ht="20.25" customHeight="1" x14ac:dyDescent="0.4">
      <c r="B48" s="328"/>
      <c r="C48" s="298"/>
      <c r="D48" s="299"/>
      <c r="E48" s="300"/>
      <c r="F48" s="104" t="str">
        <f>C47</f>
        <v>介護職員</v>
      </c>
      <c r="G48" s="333"/>
      <c r="H48" s="314"/>
      <c r="I48" s="315"/>
      <c r="J48" s="315"/>
      <c r="K48" s="316"/>
      <c r="L48" s="338"/>
      <c r="M48" s="339"/>
      <c r="N48" s="339"/>
      <c r="O48" s="340"/>
      <c r="P48" s="301" t="s">
        <v>50</v>
      </c>
      <c r="Q48" s="302"/>
      <c r="R48" s="303"/>
      <c r="S48" s="109">
        <f>IF(S46="","",VLOOKUP(S46,'【記載例】シフト記号表（勤務時間帯）'!$C$5:$U$36,19,FALSE))</f>
        <v>7.0000000000000089</v>
      </c>
      <c r="T48" s="110">
        <f>IF(T46="","",VLOOKUP(T46,'【記載例】シフト記号表（勤務時間帯）'!$C$5:$U$36,19,FALSE))</f>
        <v>7.0000000000000089</v>
      </c>
      <c r="U48" s="110" t="str">
        <f>IF(U46="","",VLOOKUP(U46,'【記載例】シフト記号表（勤務時間帯）'!$C$5:$U$36,19,FALSE))</f>
        <v>-</v>
      </c>
      <c r="V48" s="110">
        <f>IF(V46="","",VLOOKUP(V46,'【記載例】シフト記号表（勤務時間帯）'!$C$5:$U$36,19,FALSE))</f>
        <v>7.0000000000000089</v>
      </c>
      <c r="W48" s="110">
        <f>IF(W46="","",VLOOKUP(W46,'【記載例】シフト記号表（勤務時間帯）'!$C$5:$U$36,19,FALSE))</f>
        <v>7.0000000000000089</v>
      </c>
      <c r="X48" s="110">
        <f>IF(X46="","",VLOOKUP(X46,'【記載例】シフト記号表（勤務時間帯）'!$C$5:$U$36,19,FALSE))</f>
        <v>7.0000000000000089</v>
      </c>
      <c r="Y48" s="111" t="str">
        <f>IF(Y46="","",VLOOKUP(Y46,'【記載例】シフト記号表（勤務時間帯）'!$C$5:$U$36,19,FALSE))</f>
        <v>-</v>
      </c>
      <c r="Z48" s="109">
        <f>IF(Z46="","",VLOOKUP(Z46,'【記載例】シフト記号表（勤務時間帯）'!$C$5:$U$36,19,FALSE))</f>
        <v>7.0000000000000089</v>
      </c>
      <c r="AA48" s="110">
        <f>IF(AA46="","",VLOOKUP(AA46,'【記載例】シフト記号表（勤務時間帯）'!$C$5:$U$36,19,FALSE))</f>
        <v>7.0000000000000089</v>
      </c>
      <c r="AB48" s="110" t="str">
        <f>IF(AB46="","",VLOOKUP(AB46,'【記載例】シフト記号表（勤務時間帯）'!$C$5:$U$36,19,FALSE))</f>
        <v>-</v>
      </c>
      <c r="AC48" s="110">
        <f>IF(AC46="","",VLOOKUP(AC46,'【記載例】シフト記号表（勤務時間帯）'!$C$5:$U$36,19,FALSE))</f>
        <v>7.0000000000000089</v>
      </c>
      <c r="AD48" s="110">
        <f>IF(AD46="","",VLOOKUP(AD46,'【記載例】シフト記号表（勤務時間帯）'!$C$5:$U$36,19,FALSE))</f>
        <v>7.0000000000000089</v>
      </c>
      <c r="AE48" s="110">
        <f>IF(AE46="","",VLOOKUP(AE46,'【記載例】シフト記号表（勤務時間帯）'!$C$5:$U$36,19,FALSE))</f>
        <v>7.0000000000000089</v>
      </c>
      <c r="AF48" s="111" t="str">
        <f>IF(AF46="","",VLOOKUP(AF46,'【記載例】シフト記号表（勤務時間帯）'!$C$5:$U$36,19,FALSE))</f>
        <v>-</v>
      </c>
      <c r="AG48" s="109">
        <f>IF(AG46="","",VLOOKUP(AG46,'【記載例】シフト記号表（勤務時間帯）'!$C$5:$U$36,19,FALSE))</f>
        <v>7.0000000000000089</v>
      </c>
      <c r="AH48" s="110">
        <f>IF(AH46="","",VLOOKUP(AH46,'【記載例】シフト記号表（勤務時間帯）'!$C$5:$U$36,19,FALSE))</f>
        <v>7.0000000000000089</v>
      </c>
      <c r="AI48" s="110" t="str">
        <f>IF(AI46="","",VLOOKUP(AI46,'【記載例】シフト記号表（勤務時間帯）'!$C$5:$U$36,19,FALSE))</f>
        <v>-</v>
      </c>
      <c r="AJ48" s="110">
        <f>IF(AJ46="","",VLOOKUP(AJ46,'【記載例】シフト記号表（勤務時間帯）'!$C$5:$U$36,19,FALSE))</f>
        <v>7.0000000000000089</v>
      </c>
      <c r="AK48" s="110">
        <f>IF(AK46="","",VLOOKUP(AK46,'【記載例】シフト記号表（勤務時間帯）'!$C$5:$U$36,19,FALSE))</f>
        <v>7.0000000000000089</v>
      </c>
      <c r="AL48" s="110">
        <f>IF(AL46="","",VLOOKUP(AL46,'【記載例】シフト記号表（勤務時間帯）'!$C$5:$U$36,19,FALSE))</f>
        <v>7.0000000000000089</v>
      </c>
      <c r="AM48" s="111" t="str">
        <f>IF(AM46="","",VLOOKUP(AM46,'【記載例】シフト記号表（勤務時間帯）'!$C$5:$U$36,19,FALSE))</f>
        <v>-</v>
      </c>
      <c r="AN48" s="109">
        <f>IF(AN46="","",VLOOKUP(AN46,'【記載例】シフト記号表（勤務時間帯）'!$C$5:$U$36,19,FALSE))</f>
        <v>7.0000000000000089</v>
      </c>
      <c r="AO48" s="110">
        <f>IF(AO46="","",VLOOKUP(AO46,'【記載例】シフト記号表（勤務時間帯）'!$C$5:$U$36,19,FALSE))</f>
        <v>7.0000000000000089</v>
      </c>
      <c r="AP48" s="110" t="str">
        <f>IF(AP46="","",VLOOKUP(AP46,'【記載例】シフト記号表（勤務時間帯）'!$C$5:$U$36,19,FALSE))</f>
        <v/>
      </c>
      <c r="AQ48" s="110">
        <f>IF(AQ46="","",VLOOKUP(AQ46,'【記載例】シフト記号表（勤務時間帯）'!$C$5:$U$36,19,FALSE))</f>
        <v>7.0000000000000089</v>
      </c>
      <c r="AR48" s="110">
        <f>IF(AR46="","",VLOOKUP(AR46,'【記載例】シフト記号表（勤務時間帯）'!$C$5:$U$36,19,FALSE))</f>
        <v>7.0000000000000089</v>
      </c>
      <c r="AS48" s="110">
        <f>IF(AS46="","",VLOOKUP(AS46,'【記載例】シフト記号表（勤務時間帯）'!$C$5:$U$36,19,FALSE))</f>
        <v>7.0000000000000089</v>
      </c>
      <c r="AT48" s="111" t="str">
        <f>IF(AT46="","",VLOOKUP(AT46,'【記載例】シフト記号表（勤務時間帯）'!$C$5:$U$36,19,FALSE))</f>
        <v>-</v>
      </c>
      <c r="AU48" s="109" t="str">
        <f>IF(AU46="","",VLOOKUP(AU46,'【記載例】シフト記号表（勤務時間帯）'!$C$5:$U$36,19,FALSE))</f>
        <v/>
      </c>
      <c r="AV48" s="110" t="str">
        <f>IF(AV46="","",VLOOKUP(AV46,'【記載例】シフト記号表（勤務時間帯）'!$C$5:$U$36,19,FALSE))</f>
        <v/>
      </c>
      <c r="AW48" s="111" t="str">
        <f>IF(AW46="","",VLOOKUP(AW46,'【記載例】シフト記号表（勤務時間帯）'!$C$5:$U$36,19,FALSE))</f>
        <v/>
      </c>
      <c r="AX48" s="304">
        <f>IF($BB$3="計画",SUM(S48:AT48),IF($BB$3="実績",SUM(S48:AW48),""))</f>
        <v>140.0000000000002</v>
      </c>
      <c r="AY48" s="305"/>
      <c r="AZ48" s="326">
        <f>IF($BB$3="計画",AX48/4,IF($BB$3="実績",【記載例】認知症型通所介護!AX48/(【記載例】認知症型通所介護!$BB$8/7),""))</f>
        <v>35.00000000000005</v>
      </c>
      <c r="BA48" s="327"/>
      <c r="BB48" s="285"/>
      <c r="BC48" s="286"/>
      <c r="BD48" s="286"/>
      <c r="BE48" s="286"/>
      <c r="BF48" s="287"/>
    </row>
    <row r="49" spans="2:58" ht="20.25" customHeight="1" x14ac:dyDescent="0.4">
      <c r="B49" s="328">
        <f>B46+1</f>
        <v>10</v>
      </c>
      <c r="C49" s="329"/>
      <c r="D49" s="330"/>
      <c r="E49" s="331"/>
      <c r="F49" s="112"/>
      <c r="G49" s="332" t="s">
        <v>181</v>
      </c>
      <c r="H49" s="334" t="s">
        <v>14</v>
      </c>
      <c r="I49" s="315"/>
      <c r="J49" s="315"/>
      <c r="K49" s="316"/>
      <c r="L49" s="335" t="s">
        <v>190</v>
      </c>
      <c r="M49" s="336"/>
      <c r="N49" s="336"/>
      <c r="O49" s="337"/>
      <c r="P49" s="341" t="s">
        <v>49</v>
      </c>
      <c r="Q49" s="342"/>
      <c r="R49" s="343"/>
      <c r="S49" s="113" t="s">
        <v>102</v>
      </c>
      <c r="T49" s="114" t="s">
        <v>90</v>
      </c>
      <c r="U49" s="114" t="s">
        <v>102</v>
      </c>
      <c r="V49" s="114" t="s">
        <v>102</v>
      </c>
      <c r="W49" s="114" t="s">
        <v>90</v>
      </c>
      <c r="X49" s="114" t="s">
        <v>102</v>
      </c>
      <c r="Y49" s="115"/>
      <c r="Z49" s="113" t="s">
        <v>102</v>
      </c>
      <c r="AA49" s="114" t="s">
        <v>90</v>
      </c>
      <c r="AB49" s="114" t="s">
        <v>102</v>
      </c>
      <c r="AC49" s="114" t="s">
        <v>102</v>
      </c>
      <c r="AD49" s="114" t="s">
        <v>90</v>
      </c>
      <c r="AE49" s="114" t="s">
        <v>102</v>
      </c>
      <c r="AF49" s="115"/>
      <c r="AG49" s="113" t="s">
        <v>102</v>
      </c>
      <c r="AH49" s="114" t="s">
        <v>90</v>
      </c>
      <c r="AI49" s="114" t="s">
        <v>102</v>
      </c>
      <c r="AJ49" s="114" t="s">
        <v>102</v>
      </c>
      <c r="AK49" s="114" t="s">
        <v>90</v>
      </c>
      <c r="AL49" s="114" t="s">
        <v>102</v>
      </c>
      <c r="AM49" s="115"/>
      <c r="AN49" s="113" t="s">
        <v>102</v>
      </c>
      <c r="AO49" s="114" t="s">
        <v>90</v>
      </c>
      <c r="AP49" s="114" t="s">
        <v>102</v>
      </c>
      <c r="AQ49" s="114" t="s">
        <v>102</v>
      </c>
      <c r="AR49" s="114" t="s">
        <v>90</v>
      </c>
      <c r="AS49" s="114" t="s">
        <v>102</v>
      </c>
      <c r="AT49" s="115"/>
      <c r="AU49" s="113"/>
      <c r="AV49" s="114"/>
      <c r="AW49" s="115"/>
      <c r="AX49" s="344"/>
      <c r="AY49" s="345"/>
      <c r="AZ49" s="346"/>
      <c r="BA49" s="347"/>
      <c r="BB49" s="353" t="s">
        <v>201</v>
      </c>
      <c r="BC49" s="354"/>
      <c r="BD49" s="354"/>
      <c r="BE49" s="354"/>
      <c r="BF49" s="355"/>
    </row>
    <row r="50" spans="2:58" ht="20.25" customHeight="1" x14ac:dyDescent="0.4">
      <c r="B50" s="328"/>
      <c r="C50" s="356" t="s">
        <v>75</v>
      </c>
      <c r="D50" s="357"/>
      <c r="E50" s="358"/>
      <c r="F50" s="104"/>
      <c r="G50" s="310"/>
      <c r="H50" s="314"/>
      <c r="I50" s="315"/>
      <c r="J50" s="315"/>
      <c r="K50" s="316"/>
      <c r="L50" s="320"/>
      <c r="M50" s="321"/>
      <c r="N50" s="321"/>
      <c r="O50" s="322"/>
      <c r="P50" s="291" t="s">
        <v>15</v>
      </c>
      <c r="Q50" s="292"/>
      <c r="R50" s="293"/>
      <c r="S50" s="105">
        <f>IF(S49="","",VLOOKUP(S49,'【記載例】シフト記号表（勤務時間帯）'!$C$5:$K$36,9,FALSE))</f>
        <v>4</v>
      </c>
      <c r="T50" s="106" t="str">
        <f>IF(T49="","",VLOOKUP(T49,'【記載例】シフト記号表（勤務時間帯）'!$C$5:$K$36,9,FALSE))</f>
        <v>-</v>
      </c>
      <c r="U50" s="106">
        <f>IF(U49="","",VLOOKUP(U49,'【記載例】シフト記号表（勤務時間帯）'!$C$5:$K$36,9,FALSE))</f>
        <v>4</v>
      </c>
      <c r="V50" s="106">
        <f>IF(V49="","",VLOOKUP(V49,'【記載例】シフト記号表（勤務時間帯）'!$C$5:$K$36,9,FALSE))</f>
        <v>4</v>
      </c>
      <c r="W50" s="106" t="str">
        <f>IF(W49="","",VLOOKUP(W49,'【記載例】シフト記号表（勤務時間帯）'!$C$5:$K$36,9,FALSE))</f>
        <v>-</v>
      </c>
      <c r="X50" s="106">
        <f>IF(X49="","",VLOOKUP(X49,'【記載例】シフト記号表（勤務時間帯）'!$C$5:$K$36,9,FALSE))</f>
        <v>4</v>
      </c>
      <c r="Y50" s="107" t="str">
        <f>IF(Y49="","",VLOOKUP(Y49,'【記載例】シフト記号表（勤務時間帯）'!$C$5:$K$36,9,FALSE))</f>
        <v/>
      </c>
      <c r="Z50" s="105">
        <f>IF(Z49="","",VLOOKUP(Z49,'【記載例】シフト記号表（勤務時間帯）'!$C$5:$K$36,9,FALSE))</f>
        <v>4</v>
      </c>
      <c r="AA50" s="106" t="str">
        <f>IF(AA49="","",VLOOKUP(AA49,'【記載例】シフト記号表（勤務時間帯）'!$C$5:$K$36,9,FALSE))</f>
        <v>-</v>
      </c>
      <c r="AB50" s="106">
        <f>IF(AB49="","",VLOOKUP(AB49,'【記載例】シフト記号表（勤務時間帯）'!$C$5:$K$36,9,FALSE))</f>
        <v>4</v>
      </c>
      <c r="AC50" s="106">
        <f>IF(AC49="","",VLOOKUP(AC49,'【記載例】シフト記号表（勤務時間帯）'!$C$5:$K$36,9,FALSE))</f>
        <v>4</v>
      </c>
      <c r="AD50" s="106" t="str">
        <f>IF(AD49="","",VLOOKUP(AD49,'【記載例】シフト記号表（勤務時間帯）'!$C$5:$K$36,9,FALSE))</f>
        <v>-</v>
      </c>
      <c r="AE50" s="106">
        <f>IF(AE49="","",VLOOKUP(AE49,'【記載例】シフト記号表（勤務時間帯）'!$C$5:$K$36,9,FALSE))</f>
        <v>4</v>
      </c>
      <c r="AF50" s="107" t="str">
        <f>IF(AF49="","",VLOOKUP(AF49,'【記載例】シフト記号表（勤務時間帯）'!$C$5:$K$36,9,FALSE))</f>
        <v/>
      </c>
      <c r="AG50" s="105">
        <f>IF(AG49="","",VLOOKUP(AG49,'【記載例】シフト記号表（勤務時間帯）'!$C$5:$K$36,9,FALSE))</f>
        <v>4</v>
      </c>
      <c r="AH50" s="106" t="str">
        <f>IF(AH49="","",VLOOKUP(AH49,'【記載例】シフト記号表（勤務時間帯）'!$C$5:$K$36,9,FALSE))</f>
        <v>-</v>
      </c>
      <c r="AI50" s="106">
        <f>IF(AI49="","",VLOOKUP(AI49,'【記載例】シフト記号表（勤務時間帯）'!$C$5:$K$36,9,FALSE))</f>
        <v>4</v>
      </c>
      <c r="AJ50" s="106">
        <f>IF(AJ49="","",VLOOKUP(AJ49,'【記載例】シフト記号表（勤務時間帯）'!$C$5:$K$36,9,FALSE))</f>
        <v>4</v>
      </c>
      <c r="AK50" s="106" t="str">
        <f>IF(AK49="","",VLOOKUP(AK49,'【記載例】シフト記号表（勤務時間帯）'!$C$5:$K$36,9,FALSE))</f>
        <v>-</v>
      </c>
      <c r="AL50" s="106">
        <f>IF(AL49="","",VLOOKUP(AL49,'【記載例】シフト記号表（勤務時間帯）'!$C$5:$K$36,9,FALSE))</f>
        <v>4</v>
      </c>
      <c r="AM50" s="107" t="str">
        <f>IF(AM49="","",VLOOKUP(AM49,'【記載例】シフト記号表（勤務時間帯）'!$C$5:$K$36,9,FALSE))</f>
        <v/>
      </c>
      <c r="AN50" s="105">
        <f>IF(AN49="","",VLOOKUP(AN49,'【記載例】シフト記号表（勤務時間帯）'!$C$5:$K$36,9,FALSE))</f>
        <v>4</v>
      </c>
      <c r="AO50" s="106" t="str">
        <f>IF(AO49="","",VLOOKUP(AO49,'【記載例】シフト記号表（勤務時間帯）'!$C$5:$K$36,9,FALSE))</f>
        <v>-</v>
      </c>
      <c r="AP50" s="106">
        <f>IF(AP49="","",VLOOKUP(AP49,'【記載例】シフト記号表（勤務時間帯）'!$C$5:$K$36,9,FALSE))</f>
        <v>4</v>
      </c>
      <c r="AQ50" s="106">
        <f>IF(AQ49="","",VLOOKUP(AQ49,'【記載例】シフト記号表（勤務時間帯）'!$C$5:$K$36,9,FALSE))</f>
        <v>4</v>
      </c>
      <c r="AR50" s="106" t="str">
        <f>IF(AR49="","",VLOOKUP(AR49,'【記載例】シフト記号表（勤務時間帯）'!$C$5:$K$36,9,FALSE))</f>
        <v>-</v>
      </c>
      <c r="AS50" s="106">
        <f>IF(AS49="","",VLOOKUP(AS49,'【記載例】シフト記号表（勤務時間帯）'!$C$5:$K$36,9,FALSE))</f>
        <v>4</v>
      </c>
      <c r="AT50" s="107" t="str">
        <f>IF(AT49="","",VLOOKUP(AT49,'【記載例】シフト記号表（勤務時間帯）'!$C$5:$K$36,9,FALSE))</f>
        <v/>
      </c>
      <c r="AU50" s="105" t="str">
        <f>IF(AU49="","",VLOOKUP(AU49,'【記載例】シフト記号表（勤務時間帯）'!$C$5:$K$36,9,FALSE))</f>
        <v/>
      </c>
      <c r="AV50" s="106" t="str">
        <f>IF(AV49="","",VLOOKUP(AV49,'【記載例】シフト記号表（勤務時間帯）'!$C$5:$K$36,9,FALSE))</f>
        <v/>
      </c>
      <c r="AW50" s="107" t="str">
        <f>IF(AW49="","",VLOOKUP(AW49,'【記載例】シフト記号表（勤務時間帯）'!$C$5:$K$36,9,FALSE))</f>
        <v/>
      </c>
      <c r="AX50" s="294">
        <f>IF($BB$3="計画",SUM(S50:AT50),IF($BB$3="実績",SUM(S50:AW50),""))</f>
        <v>64</v>
      </c>
      <c r="AY50" s="295"/>
      <c r="AZ50" s="296">
        <f>IF($BB$3="計画",AX50/4,IF($BB$3="実績",【記載例】認知症型通所介護!AX50/(【記載例】認知症型通所介護!$BB$8/7),""))</f>
        <v>16</v>
      </c>
      <c r="BA50" s="297"/>
      <c r="BB50" s="282"/>
      <c r="BC50" s="283"/>
      <c r="BD50" s="283"/>
      <c r="BE50" s="283"/>
      <c r="BF50" s="284"/>
    </row>
    <row r="51" spans="2:58" ht="20.25" customHeight="1" x14ac:dyDescent="0.4">
      <c r="B51" s="328"/>
      <c r="C51" s="298"/>
      <c r="D51" s="299"/>
      <c r="E51" s="300"/>
      <c r="F51" s="104" t="str">
        <f>C50</f>
        <v>機能訓練指導員</v>
      </c>
      <c r="G51" s="333"/>
      <c r="H51" s="314"/>
      <c r="I51" s="315"/>
      <c r="J51" s="315"/>
      <c r="K51" s="316"/>
      <c r="L51" s="338"/>
      <c r="M51" s="339"/>
      <c r="N51" s="339"/>
      <c r="O51" s="340"/>
      <c r="P51" s="301" t="s">
        <v>50</v>
      </c>
      <c r="Q51" s="302"/>
      <c r="R51" s="303"/>
      <c r="S51" s="109">
        <f>IF(S49="","",VLOOKUP(S49,'【記載例】シフト記号表（勤務時間帯）'!$C$5:$U$36,19,FALSE))</f>
        <v>3</v>
      </c>
      <c r="T51" s="110" t="str">
        <f>IF(T49="","",VLOOKUP(T49,'【記載例】シフト記号表（勤務時間帯）'!$C$5:$U$36,19,FALSE))</f>
        <v>-</v>
      </c>
      <c r="U51" s="110">
        <f>IF(U49="","",VLOOKUP(U49,'【記載例】シフト記号表（勤務時間帯）'!$C$5:$U$36,19,FALSE))</f>
        <v>3</v>
      </c>
      <c r="V51" s="110">
        <f>IF(V49="","",VLOOKUP(V49,'【記載例】シフト記号表（勤務時間帯）'!$C$5:$U$36,19,FALSE))</f>
        <v>3</v>
      </c>
      <c r="W51" s="110" t="str">
        <f>IF(W49="","",VLOOKUP(W49,'【記載例】シフト記号表（勤務時間帯）'!$C$5:$U$36,19,FALSE))</f>
        <v>-</v>
      </c>
      <c r="X51" s="110">
        <f>IF(X49="","",VLOOKUP(X49,'【記載例】シフト記号表（勤務時間帯）'!$C$5:$U$36,19,FALSE))</f>
        <v>3</v>
      </c>
      <c r="Y51" s="111" t="str">
        <f>IF(Y49="","",VLOOKUP(Y49,'【記載例】シフト記号表（勤務時間帯）'!$C$5:$U$36,19,FALSE))</f>
        <v/>
      </c>
      <c r="Z51" s="109">
        <f>IF(Z49="","",VLOOKUP(Z49,'【記載例】シフト記号表（勤務時間帯）'!$C$5:$U$36,19,FALSE))</f>
        <v>3</v>
      </c>
      <c r="AA51" s="110" t="str">
        <f>IF(AA49="","",VLOOKUP(AA49,'【記載例】シフト記号表（勤務時間帯）'!$C$5:$U$36,19,FALSE))</f>
        <v>-</v>
      </c>
      <c r="AB51" s="110">
        <f>IF(AB49="","",VLOOKUP(AB49,'【記載例】シフト記号表（勤務時間帯）'!$C$5:$U$36,19,FALSE))</f>
        <v>3</v>
      </c>
      <c r="AC51" s="110">
        <f>IF(AC49="","",VLOOKUP(AC49,'【記載例】シフト記号表（勤務時間帯）'!$C$5:$U$36,19,FALSE))</f>
        <v>3</v>
      </c>
      <c r="AD51" s="110" t="str">
        <f>IF(AD49="","",VLOOKUP(AD49,'【記載例】シフト記号表（勤務時間帯）'!$C$5:$U$36,19,FALSE))</f>
        <v>-</v>
      </c>
      <c r="AE51" s="110">
        <f>IF(AE49="","",VLOOKUP(AE49,'【記載例】シフト記号表（勤務時間帯）'!$C$5:$U$36,19,FALSE))</f>
        <v>3</v>
      </c>
      <c r="AF51" s="111" t="str">
        <f>IF(AF49="","",VLOOKUP(AF49,'【記載例】シフト記号表（勤務時間帯）'!$C$5:$U$36,19,FALSE))</f>
        <v/>
      </c>
      <c r="AG51" s="109">
        <f>IF(AG49="","",VLOOKUP(AG49,'【記載例】シフト記号表（勤務時間帯）'!$C$5:$U$36,19,FALSE))</f>
        <v>3</v>
      </c>
      <c r="AH51" s="110" t="str">
        <f>IF(AH49="","",VLOOKUP(AH49,'【記載例】シフト記号表（勤務時間帯）'!$C$5:$U$36,19,FALSE))</f>
        <v>-</v>
      </c>
      <c r="AI51" s="110">
        <f>IF(AI49="","",VLOOKUP(AI49,'【記載例】シフト記号表（勤務時間帯）'!$C$5:$U$36,19,FALSE))</f>
        <v>3</v>
      </c>
      <c r="AJ51" s="110">
        <f>IF(AJ49="","",VLOOKUP(AJ49,'【記載例】シフト記号表（勤務時間帯）'!$C$5:$U$36,19,FALSE))</f>
        <v>3</v>
      </c>
      <c r="AK51" s="110" t="str">
        <f>IF(AK49="","",VLOOKUP(AK49,'【記載例】シフト記号表（勤務時間帯）'!$C$5:$U$36,19,FALSE))</f>
        <v>-</v>
      </c>
      <c r="AL51" s="110">
        <f>IF(AL49="","",VLOOKUP(AL49,'【記載例】シフト記号表（勤務時間帯）'!$C$5:$U$36,19,FALSE))</f>
        <v>3</v>
      </c>
      <c r="AM51" s="111" t="str">
        <f>IF(AM49="","",VLOOKUP(AM49,'【記載例】シフト記号表（勤務時間帯）'!$C$5:$U$36,19,FALSE))</f>
        <v/>
      </c>
      <c r="AN51" s="109">
        <f>IF(AN49="","",VLOOKUP(AN49,'【記載例】シフト記号表（勤務時間帯）'!$C$5:$U$36,19,FALSE))</f>
        <v>3</v>
      </c>
      <c r="AO51" s="110" t="str">
        <f>IF(AO49="","",VLOOKUP(AO49,'【記載例】シフト記号表（勤務時間帯）'!$C$5:$U$36,19,FALSE))</f>
        <v>-</v>
      </c>
      <c r="AP51" s="110">
        <f>IF(AP49="","",VLOOKUP(AP49,'【記載例】シフト記号表（勤務時間帯）'!$C$5:$U$36,19,FALSE))</f>
        <v>3</v>
      </c>
      <c r="AQ51" s="110">
        <f>IF(AQ49="","",VLOOKUP(AQ49,'【記載例】シフト記号表（勤務時間帯）'!$C$5:$U$36,19,FALSE))</f>
        <v>3</v>
      </c>
      <c r="AR51" s="110" t="str">
        <f>IF(AR49="","",VLOOKUP(AR49,'【記載例】シフト記号表（勤務時間帯）'!$C$5:$U$36,19,FALSE))</f>
        <v>-</v>
      </c>
      <c r="AS51" s="110">
        <f>IF(AS49="","",VLOOKUP(AS49,'【記載例】シフト記号表（勤務時間帯）'!$C$5:$U$36,19,FALSE))</f>
        <v>3</v>
      </c>
      <c r="AT51" s="111" t="str">
        <f>IF(AT49="","",VLOOKUP(AT49,'【記載例】シフト記号表（勤務時間帯）'!$C$5:$U$36,19,FALSE))</f>
        <v/>
      </c>
      <c r="AU51" s="109" t="str">
        <f>IF(AU49="","",VLOOKUP(AU49,'【記載例】シフト記号表（勤務時間帯）'!$C$5:$U$36,19,FALSE))</f>
        <v/>
      </c>
      <c r="AV51" s="110" t="str">
        <f>IF(AV49="","",VLOOKUP(AV49,'【記載例】シフト記号表（勤務時間帯）'!$C$5:$U$36,19,FALSE))</f>
        <v/>
      </c>
      <c r="AW51" s="111" t="str">
        <f>IF(AW49="","",VLOOKUP(AW49,'【記載例】シフト記号表（勤務時間帯）'!$C$5:$U$36,19,FALSE))</f>
        <v/>
      </c>
      <c r="AX51" s="304">
        <f>IF($BB$3="計画",SUM(S51:AT51),IF($BB$3="実績",SUM(S51:AW51),""))</f>
        <v>48</v>
      </c>
      <c r="AY51" s="305"/>
      <c r="AZ51" s="326">
        <f>IF($BB$3="計画",AX51/4,IF($BB$3="実績",【記載例】認知症型通所介護!AX51/(【記載例】認知症型通所介護!$BB$8/7),""))</f>
        <v>12</v>
      </c>
      <c r="BA51" s="327"/>
      <c r="BB51" s="285"/>
      <c r="BC51" s="286"/>
      <c r="BD51" s="286"/>
      <c r="BE51" s="286"/>
      <c r="BF51" s="287"/>
    </row>
    <row r="52" spans="2:58" ht="20.25" customHeight="1" x14ac:dyDescent="0.4">
      <c r="B52" s="328">
        <f>B49+1</f>
        <v>11</v>
      </c>
      <c r="C52" s="329"/>
      <c r="D52" s="330"/>
      <c r="E52" s="331"/>
      <c r="F52" s="112"/>
      <c r="G52" s="332" t="s">
        <v>184</v>
      </c>
      <c r="H52" s="334" t="s">
        <v>14</v>
      </c>
      <c r="I52" s="315"/>
      <c r="J52" s="315"/>
      <c r="K52" s="316"/>
      <c r="L52" s="335" t="s">
        <v>192</v>
      </c>
      <c r="M52" s="336"/>
      <c r="N52" s="336"/>
      <c r="O52" s="337"/>
      <c r="P52" s="341" t="s">
        <v>49</v>
      </c>
      <c r="Q52" s="342"/>
      <c r="R52" s="343"/>
      <c r="S52" s="113" t="s">
        <v>90</v>
      </c>
      <c r="T52" s="114" t="s">
        <v>102</v>
      </c>
      <c r="U52" s="114" t="s">
        <v>90</v>
      </c>
      <c r="V52" s="114" t="s">
        <v>90</v>
      </c>
      <c r="W52" s="114" t="s">
        <v>102</v>
      </c>
      <c r="X52" s="114" t="s">
        <v>90</v>
      </c>
      <c r="Y52" s="115" t="s">
        <v>102</v>
      </c>
      <c r="Z52" s="113" t="s">
        <v>90</v>
      </c>
      <c r="AA52" s="114" t="s">
        <v>102</v>
      </c>
      <c r="AB52" s="114" t="s">
        <v>90</v>
      </c>
      <c r="AC52" s="114" t="s">
        <v>90</v>
      </c>
      <c r="AD52" s="114" t="s">
        <v>102</v>
      </c>
      <c r="AE52" s="114" t="s">
        <v>90</v>
      </c>
      <c r="AF52" s="115" t="s">
        <v>212</v>
      </c>
      <c r="AG52" s="113" t="s">
        <v>90</v>
      </c>
      <c r="AH52" s="114" t="s">
        <v>102</v>
      </c>
      <c r="AI52" s="114" t="s">
        <v>90</v>
      </c>
      <c r="AJ52" s="114" t="s">
        <v>90</v>
      </c>
      <c r="AK52" s="114" t="s">
        <v>102</v>
      </c>
      <c r="AL52" s="114" t="s">
        <v>90</v>
      </c>
      <c r="AM52" s="115" t="s">
        <v>102</v>
      </c>
      <c r="AN52" s="113" t="s">
        <v>90</v>
      </c>
      <c r="AO52" s="114" t="s">
        <v>102</v>
      </c>
      <c r="AP52" s="114" t="s">
        <v>90</v>
      </c>
      <c r="AQ52" s="114" t="s">
        <v>90</v>
      </c>
      <c r="AR52" s="114" t="s">
        <v>102</v>
      </c>
      <c r="AS52" s="114" t="s">
        <v>90</v>
      </c>
      <c r="AT52" s="115" t="s">
        <v>102</v>
      </c>
      <c r="AU52" s="113"/>
      <c r="AV52" s="114"/>
      <c r="AW52" s="115"/>
      <c r="AX52" s="344"/>
      <c r="AY52" s="345"/>
      <c r="AZ52" s="346"/>
      <c r="BA52" s="347"/>
      <c r="BB52" s="353" t="s">
        <v>196</v>
      </c>
      <c r="BC52" s="354"/>
      <c r="BD52" s="354"/>
      <c r="BE52" s="354"/>
      <c r="BF52" s="355"/>
    </row>
    <row r="53" spans="2:58" ht="20.25" customHeight="1" x14ac:dyDescent="0.4">
      <c r="B53" s="328"/>
      <c r="C53" s="356" t="s">
        <v>75</v>
      </c>
      <c r="D53" s="357"/>
      <c r="E53" s="358"/>
      <c r="F53" s="104"/>
      <c r="G53" s="310"/>
      <c r="H53" s="314"/>
      <c r="I53" s="315"/>
      <c r="J53" s="315"/>
      <c r="K53" s="316"/>
      <c r="L53" s="320"/>
      <c r="M53" s="321"/>
      <c r="N53" s="321"/>
      <c r="O53" s="322"/>
      <c r="P53" s="291" t="s">
        <v>15</v>
      </c>
      <c r="Q53" s="292"/>
      <c r="R53" s="293"/>
      <c r="S53" s="105" t="str">
        <f>IF(S52="","",VLOOKUP(S52,'【記載例】シフト記号表（勤務時間帯）'!$C$5:$K$36,9,FALSE))</f>
        <v>-</v>
      </c>
      <c r="T53" s="106">
        <f>IF(T52="","",VLOOKUP(T52,'【記載例】シフト記号表（勤務時間帯）'!$C$5:$K$36,9,FALSE))</f>
        <v>4</v>
      </c>
      <c r="U53" s="106" t="str">
        <f>IF(U52="","",VLOOKUP(U52,'【記載例】シフト記号表（勤務時間帯）'!$C$5:$K$36,9,FALSE))</f>
        <v>-</v>
      </c>
      <c r="V53" s="106" t="str">
        <f>IF(V52="","",VLOOKUP(V52,'【記載例】シフト記号表（勤務時間帯）'!$C$5:$K$36,9,FALSE))</f>
        <v>-</v>
      </c>
      <c r="W53" s="106">
        <f>IF(W52="","",VLOOKUP(W52,'【記載例】シフト記号表（勤務時間帯）'!$C$5:$K$36,9,FALSE))</f>
        <v>4</v>
      </c>
      <c r="X53" s="106" t="str">
        <f>IF(X52="","",VLOOKUP(X52,'【記載例】シフト記号表（勤務時間帯）'!$C$5:$K$36,9,FALSE))</f>
        <v>-</v>
      </c>
      <c r="Y53" s="107">
        <f>IF(Y52="","",VLOOKUP(Y52,'【記載例】シフト記号表（勤務時間帯）'!$C$5:$K$36,9,FALSE))</f>
        <v>4</v>
      </c>
      <c r="Z53" s="105" t="str">
        <f>IF(Z52="","",VLOOKUP(Z52,'【記載例】シフト記号表（勤務時間帯）'!$C$5:$K$36,9,FALSE))</f>
        <v>-</v>
      </c>
      <c r="AA53" s="106">
        <f>IF(AA52="","",VLOOKUP(AA52,'【記載例】シフト記号表（勤務時間帯）'!$C$5:$K$36,9,FALSE))</f>
        <v>4</v>
      </c>
      <c r="AB53" s="106" t="str">
        <f>IF(AB52="","",VLOOKUP(AB52,'【記載例】シフト記号表（勤務時間帯）'!$C$5:$K$36,9,FALSE))</f>
        <v>-</v>
      </c>
      <c r="AC53" s="106" t="str">
        <f>IF(AC52="","",VLOOKUP(AC52,'【記載例】シフト記号表（勤務時間帯）'!$C$5:$K$36,9,FALSE))</f>
        <v>-</v>
      </c>
      <c r="AD53" s="106">
        <f>IF(AD52="","",VLOOKUP(AD52,'【記載例】シフト記号表（勤務時間帯）'!$C$5:$K$36,9,FALSE))</f>
        <v>4</v>
      </c>
      <c r="AE53" s="106" t="str">
        <f>IF(AE52="","",VLOOKUP(AE52,'【記載例】シフト記号表（勤務時間帯）'!$C$5:$K$36,9,FALSE))</f>
        <v>-</v>
      </c>
      <c r="AF53" s="107">
        <f>IF(AF52="","",VLOOKUP(AF52,'【記載例】シフト記号表（勤務時間帯）'!$C$5:$K$36,9,FALSE))</f>
        <v>4</v>
      </c>
      <c r="AG53" s="105" t="str">
        <f>IF(AG52="","",VLOOKUP(AG52,'【記載例】シフト記号表（勤務時間帯）'!$C$5:$K$36,9,FALSE))</f>
        <v>-</v>
      </c>
      <c r="AH53" s="106">
        <f>IF(AH52="","",VLOOKUP(AH52,'【記載例】シフト記号表（勤務時間帯）'!$C$5:$K$36,9,FALSE))</f>
        <v>4</v>
      </c>
      <c r="AI53" s="106" t="str">
        <f>IF(AI52="","",VLOOKUP(AI52,'【記載例】シフト記号表（勤務時間帯）'!$C$5:$K$36,9,FALSE))</f>
        <v>-</v>
      </c>
      <c r="AJ53" s="106" t="str">
        <f>IF(AJ52="","",VLOOKUP(AJ52,'【記載例】シフト記号表（勤務時間帯）'!$C$5:$K$36,9,FALSE))</f>
        <v>-</v>
      </c>
      <c r="AK53" s="106">
        <f>IF(AK52="","",VLOOKUP(AK52,'【記載例】シフト記号表（勤務時間帯）'!$C$5:$K$36,9,FALSE))</f>
        <v>4</v>
      </c>
      <c r="AL53" s="106" t="str">
        <f>IF(AL52="","",VLOOKUP(AL52,'【記載例】シフト記号表（勤務時間帯）'!$C$5:$K$36,9,FALSE))</f>
        <v>-</v>
      </c>
      <c r="AM53" s="107">
        <f>IF(AM52="","",VLOOKUP(AM52,'【記載例】シフト記号表（勤務時間帯）'!$C$5:$K$36,9,FALSE))</f>
        <v>4</v>
      </c>
      <c r="AN53" s="105" t="str">
        <f>IF(AN52="","",VLOOKUP(AN52,'【記載例】シフト記号表（勤務時間帯）'!$C$5:$K$36,9,FALSE))</f>
        <v>-</v>
      </c>
      <c r="AO53" s="106">
        <f>IF(AO52="","",VLOOKUP(AO52,'【記載例】シフト記号表（勤務時間帯）'!$C$5:$K$36,9,FALSE))</f>
        <v>4</v>
      </c>
      <c r="AP53" s="106" t="str">
        <f>IF(AP52="","",VLOOKUP(AP52,'【記載例】シフト記号表（勤務時間帯）'!$C$5:$K$36,9,FALSE))</f>
        <v>-</v>
      </c>
      <c r="AQ53" s="106" t="str">
        <f>IF(AQ52="","",VLOOKUP(AQ52,'【記載例】シフト記号表（勤務時間帯）'!$C$5:$K$36,9,FALSE))</f>
        <v>-</v>
      </c>
      <c r="AR53" s="106">
        <f>IF(AR52="","",VLOOKUP(AR52,'【記載例】シフト記号表（勤務時間帯）'!$C$5:$K$36,9,FALSE))</f>
        <v>4</v>
      </c>
      <c r="AS53" s="106" t="str">
        <f>IF(AS52="","",VLOOKUP(AS52,'【記載例】シフト記号表（勤務時間帯）'!$C$5:$K$36,9,FALSE))</f>
        <v>-</v>
      </c>
      <c r="AT53" s="107">
        <f>IF(AT52="","",VLOOKUP(AT52,'【記載例】シフト記号表（勤務時間帯）'!$C$5:$K$36,9,FALSE))</f>
        <v>4</v>
      </c>
      <c r="AU53" s="105" t="str">
        <f>IF(AU52="","",VLOOKUP(AU52,'【記載例】シフト記号表（勤務時間帯）'!$C$5:$K$36,9,FALSE))</f>
        <v/>
      </c>
      <c r="AV53" s="106" t="str">
        <f>IF(AV52="","",VLOOKUP(AV52,'【記載例】シフト記号表（勤務時間帯）'!$C$5:$K$36,9,FALSE))</f>
        <v/>
      </c>
      <c r="AW53" s="107" t="str">
        <f>IF(AW52="","",VLOOKUP(AW52,'【記載例】シフト記号表（勤務時間帯）'!$C$5:$K$36,9,FALSE))</f>
        <v/>
      </c>
      <c r="AX53" s="294">
        <f>IF($BB$3="計画",SUM(S53:AT53),IF($BB$3="実績",SUM(S53:AW53),""))</f>
        <v>48</v>
      </c>
      <c r="AY53" s="295"/>
      <c r="AZ53" s="296">
        <f>IF($BB$3="計画",AX53/4,IF($BB$3="実績",【記載例】認知症型通所介護!AX53/(【記載例】認知症型通所介護!$BB$8/7),""))</f>
        <v>12</v>
      </c>
      <c r="BA53" s="297"/>
      <c r="BB53" s="282"/>
      <c r="BC53" s="283"/>
      <c r="BD53" s="283"/>
      <c r="BE53" s="283"/>
      <c r="BF53" s="284"/>
    </row>
    <row r="54" spans="2:58" ht="20.25" customHeight="1" x14ac:dyDescent="0.4">
      <c r="B54" s="328"/>
      <c r="C54" s="298"/>
      <c r="D54" s="299"/>
      <c r="E54" s="300"/>
      <c r="F54" s="104" t="str">
        <f>C53</f>
        <v>機能訓練指導員</v>
      </c>
      <c r="G54" s="333"/>
      <c r="H54" s="314"/>
      <c r="I54" s="315"/>
      <c r="J54" s="315"/>
      <c r="K54" s="316"/>
      <c r="L54" s="338"/>
      <c r="M54" s="339"/>
      <c r="N54" s="339"/>
      <c r="O54" s="340"/>
      <c r="P54" s="301" t="s">
        <v>50</v>
      </c>
      <c r="Q54" s="302"/>
      <c r="R54" s="303"/>
      <c r="S54" s="109" t="str">
        <f>IF(S52="","",VLOOKUP(S52,'【記載例】シフト記号表（勤務時間帯）'!$C$5:$U$36,19,FALSE))</f>
        <v>-</v>
      </c>
      <c r="T54" s="110">
        <f>IF(T52="","",VLOOKUP(T52,'【記載例】シフト記号表（勤務時間帯）'!$C$5:$U$36,19,FALSE))</f>
        <v>3</v>
      </c>
      <c r="U54" s="110" t="str">
        <f>IF(U52="","",VLOOKUP(U52,'【記載例】シフト記号表（勤務時間帯）'!$C$5:$U$36,19,FALSE))</f>
        <v>-</v>
      </c>
      <c r="V54" s="110" t="str">
        <f>IF(V52="","",VLOOKUP(V52,'【記載例】シフト記号表（勤務時間帯）'!$C$5:$U$36,19,FALSE))</f>
        <v>-</v>
      </c>
      <c r="W54" s="110">
        <f>IF(W52="","",VLOOKUP(W52,'【記載例】シフト記号表（勤務時間帯）'!$C$5:$U$36,19,FALSE))</f>
        <v>3</v>
      </c>
      <c r="X54" s="110" t="str">
        <f>IF(X52="","",VLOOKUP(X52,'【記載例】シフト記号表（勤務時間帯）'!$C$5:$U$36,19,FALSE))</f>
        <v>-</v>
      </c>
      <c r="Y54" s="111">
        <f>IF(Y52="","",VLOOKUP(Y52,'【記載例】シフト記号表（勤務時間帯）'!$C$5:$U$36,19,FALSE))</f>
        <v>3</v>
      </c>
      <c r="Z54" s="109" t="str">
        <f>IF(Z52="","",VLOOKUP(Z52,'【記載例】シフト記号表（勤務時間帯）'!$C$5:$U$36,19,FALSE))</f>
        <v>-</v>
      </c>
      <c r="AA54" s="110">
        <f>IF(AA52="","",VLOOKUP(AA52,'【記載例】シフト記号表（勤務時間帯）'!$C$5:$U$36,19,FALSE))</f>
        <v>3</v>
      </c>
      <c r="AB54" s="110" t="str">
        <f>IF(AB52="","",VLOOKUP(AB52,'【記載例】シフト記号表（勤務時間帯）'!$C$5:$U$36,19,FALSE))</f>
        <v>-</v>
      </c>
      <c r="AC54" s="110" t="str">
        <f>IF(AC52="","",VLOOKUP(AC52,'【記載例】シフト記号表（勤務時間帯）'!$C$5:$U$36,19,FALSE))</f>
        <v>-</v>
      </c>
      <c r="AD54" s="110">
        <f>IF(AD52="","",VLOOKUP(AD52,'【記載例】シフト記号表（勤務時間帯）'!$C$5:$U$36,19,FALSE))</f>
        <v>3</v>
      </c>
      <c r="AE54" s="110" t="str">
        <f>IF(AE52="","",VLOOKUP(AE52,'【記載例】シフト記号表（勤務時間帯）'!$C$5:$U$36,19,FALSE))</f>
        <v>-</v>
      </c>
      <c r="AF54" s="111">
        <f>IF(AF52="","",VLOOKUP(AF52,'【記載例】シフト記号表（勤務時間帯）'!$C$5:$U$36,19,FALSE))</f>
        <v>3</v>
      </c>
      <c r="AG54" s="109" t="str">
        <f>IF(AG52="","",VLOOKUP(AG52,'【記載例】シフト記号表（勤務時間帯）'!$C$5:$U$36,19,FALSE))</f>
        <v>-</v>
      </c>
      <c r="AH54" s="110">
        <f>IF(AH52="","",VLOOKUP(AH52,'【記載例】シフト記号表（勤務時間帯）'!$C$5:$U$36,19,FALSE))</f>
        <v>3</v>
      </c>
      <c r="AI54" s="110" t="str">
        <f>IF(AI52="","",VLOOKUP(AI52,'【記載例】シフト記号表（勤務時間帯）'!$C$5:$U$36,19,FALSE))</f>
        <v>-</v>
      </c>
      <c r="AJ54" s="110" t="str">
        <f>IF(AJ52="","",VLOOKUP(AJ52,'【記載例】シフト記号表（勤務時間帯）'!$C$5:$U$36,19,FALSE))</f>
        <v>-</v>
      </c>
      <c r="AK54" s="110">
        <f>IF(AK52="","",VLOOKUP(AK52,'【記載例】シフト記号表（勤務時間帯）'!$C$5:$U$36,19,FALSE))</f>
        <v>3</v>
      </c>
      <c r="AL54" s="110" t="str">
        <f>IF(AL52="","",VLOOKUP(AL52,'【記載例】シフト記号表（勤務時間帯）'!$C$5:$U$36,19,FALSE))</f>
        <v>-</v>
      </c>
      <c r="AM54" s="111">
        <f>IF(AM52="","",VLOOKUP(AM52,'【記載例】シフト記号表（勤務時間帯）'!$C$5:$U$36,19,FALSE))</f>
        <v>3</v>
      </c>
      <c r="AN54" s="109" t="str">
        <f>IF(AN52="","",VLOOKUP(AN52,'【記載例】シフト記号表（勤務時間帯）'!$C$5:$U$36,19,FALSE))</f>
        <v>-</v>
      </c>
      <c r="AO54" s="110">
        <f>IF(AO52="","",VLOOKUP(AO52,'【記載例】シフト記号表（勤務時間帯）'!$C$5:$U$36,19,FALSE))</f>
        <v>3</v>
      </c>
      <c r="AP54" s="110" t="str">
        <f>IF(AP52="","",VLOOKUP(AP52,'【記載例】シフト記号表（勤務時間帯）'!$C$5:$U$36,19,FALSE))</f>
        <v>-</v>
      </c>
      <c r="AQ54" s="110" t="str">
        <f>IF(AQ52="","",VLOOKUP(AQ52,'【記載例】シフト記号表（勤務時間帯）'!$C$5:$U$36,19,FALSE))</f>
        <v>-</v>
      </c>
      <c r="AR54" s="110">
        <f>IF(AR52="","",VLOOKUP(AR52,'【記載例】シフト記号表（勤務時間帯）'!$C$5:$U$36,19,FALSE))</f>
        <v>3</v>
      </c>
      <c r="AS54" s="110" t="str">
        <f>IF(AS52="","",VLOOKUP(AS52,'【記載例】シフト記号表（勤務時間帯）'!$C$5:$U$36,19,FALSE))</f>
        <v>-</v>
      </c>
      <c r="AT54" s="111">
        <f>IF(AT52="","",VLOOKUP(AT52,'【記載例】シフト記号表（勤務時間帯）'!$C$5:$U$36,19,FALSE))</f>
        <v>3</v>
      </c>
      <c r="AU54" s="109" t="str">
        <f>IF(AU52="","",VLOOKUP(AU52,'【記載例】シフト記号表（勤務時間帯）'!$C$5:$U$36,19,FALSE))</f>
        <v/>
      </c>
      <c r="AV54" s="110" t="str">
        <f>IF(AV52="","",VLOOKUP(AV52,'【記載例】シフト記号表（勤務時間帯）'!$C$5:$U$36,19,FALSE))</f>
        <v/>
      </c>
      <c r="AW54" s="111" t="str">
        <f>IF(AW52="","",VLOOKUP(AW52,'【記載例】シフト記号表（勤務時間帯）'!$C$5:$U$36,19,FALSE))</f>
        <v/>
      </c>
      <c r="AX54" s="304">
        <f>IF($BB$3="計画",SUM(S54:AT54),IF($BB$3="実績",SUM(S54:AW54),""))</f>
        <v>36</v>
      </c>
      <c r="AY54" s="305"/>
      <c r="AZ54" s="326">
        <f>IF($BB$3="計画",AX54/4,IF($BB$3="実績",【記載例】認知症型通所介護!AX54/(【記載例】認知症型通所介護!$BB$8/7),""))</f>
        <v>9</v>
      </c>
      <c r="BA54" s="327"/>
      <c r="BB54" s="285"/>
      <c r="BC54" s="286"/>
      <c r="BD54" s="286"/>
      <c r="BE54" s="286"/>
      <c r="BF54" s="287"/>
    </row>
    <row r="55" spans="2:58" ht="20.25" customHeight="1" x14ac:dyDescent="0.4">
      <c r="B55" s="328">
        <f>B52+1</f>
        <v>12</v>
      </c>
      <c r="C55" s="329"/>
      <c r="D55" s="330"/>
      <c r="E55" s="331"/>
      <c r="F55" s="112"/>
      <c r="G55" s="332"/>
      <c r="H55" s="334"/>
      <c r="I55" s="315"/>
      <c r="J55" s="315"/>
      <c r="K55" s="316"/>
      <c r="L55" s="335"/>
      <c r="M55" s="336"/>
      <c r="N55" s="336"/>
      <c r="O55" s="337"/>
      <c r="P55" s="341" t="s">
        <v>49</v>
      </c>
      <c r="Q55" s="342"/>
      <c r="R55" s="34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5"/>
      <c r="AX55" s="344"/>
      <c r="AY55" s="345"/>
      <c r="AZ55" s="346"/>
      <c r="BA55" s="347"/>
      <c r="BB55" s="365"/>
      <c r="BC55" s="336"/>
      <c r="BD55" s="336"/>
      <c r="BE55" s="336"/>
      <c r="BF55" s="337"/>
    </row>
    <row r="56" spans="2:58" ht="20.25" customHeight="1" x14ac:dyDescent="0.4">
      <c r="B56" s="328"/>
      <c r="C56" s="356"/>
      <c r="D56" s="357"/>
      <c r="E56" s="358"/>
      <c r="F56" s="104"/>
      <c r="G56" s="310"/>
      <c r="H56" s="314"/>
      <c r="I56" s="315"/>
      <c r="J56" s="315"/>
      <c r="K56" s="316"/>
      <c r="L56" s="320"/>
      <c r="M56" s="321"/>
      <c r="N56" s="321"/>
      <c r="O56" s="322"/>
      <c r="P56" s="291" t="s">
        <v>15</v>
      </c>
      <c r="Q56" s="292"/>
      <c r="R56" s="293"/>
      <c r="S56" s="105" t="str">
        <f>IF(S55="","",VLOOKUP(S55,'【記載例】シフト記号表（勤務時間帯）'!$C$5:$K$36,9,FALSE))</f>
        <v/>
      </c>
      <c r="T56" s="106" t="str">
        <f>IF(T55="","",VLOOKUP(T55,'【記載例】シフト記号表（勤務時間帯）'!$C$5:$K$36,9,FALSE))</f>
        <v/>
      </c>
      <c r="U56" s="106" t="str">
        <f>IF(U55="","",VLOOKUP(U55,'【記載例】シフト記号表（勤務時間帯）'!$C$5:$K$36,9,FALSE))</f>
        <v/>
      </c>
      <c r="V56" s="106" t="str">
        <f>IF(V55="","",VLOOKUP(V55,'【記載例】シフト記号表（勤務時間帯）'!$C$5:$K$36,9,FALSE))</f>
        <v/>
      </c>
      <c r="W56" s="106" t="str">
        <f>IF(W55="","",VLOOKUP(W55,'【記載例】シフト記号表（勤務時間帯）'!$C$5:$K$36,9,FALSE))</f>
        <v/>
      </c>
      <c r="X56" s="106" t="str">
        <f>IF(X55="","",VLOOKUP(X55,'【記載例】シフト記号表（勤務時間帯）'!$C$5:$K$36,9,FALSE))</f>
        <v/>
      </c>
      <c r="Y56" s="107" t="str">
        <f>IF(Y55="","",VLOOKUP(Y55,'【記載例】シフト記号表（勤務時間帯）'!$C$5:$K$36,9,FALSE))</f>
        <v/>
      </c>
      <c r="Z56" s="105" t="str">
        <f>IF(Z55="","",VLOOKUP(Z55,'【記載例】シフト記号表（勤務時間帯）'!$C$5:$K$36,9,FALSE))</f>
        <v/>
      </c>
      <c r="AA56" s="106" t="str">
        <f>IF(AA55="","",VLOOKUP(AA55,'【記載例】シフト記号表（勤務時間帯）'!$C$5:$K$36,9,FALSE))</f>
        <v/>
      </c>
      <c r="AB56" s="106" t="str">
        <f>IF(AB55="","",VLOOKUP(AB55,'【記載例】シフト記号表（勤務時間帯）'!$C$5:$K$36,9,FALSE))</f>
        <v/>
      </c>
      <c r="AC56" s="106" t="str">
        <f>IF(AC55="","",VLOOKUP(AC55,'【記載例】シフト記号表（勤務時間帯）'!$C$5:$K$36,9,FALSE))</f>
        <v/>
      </c>
      <c r="AD56" s="106" t="str">
        <f>IF(AD55="","",VLOOKUP(AD55,'【記載例】シフト記号表（勤務時間帯）'!$C$5:$K$36,9,FALSE))</f>
        <v/>
      </c>
      <c r="AE56" s="106" t="str">
        <f>IF(AE55="","",VLOOKUP(AE55,'【記載例】シフト記号表（勤務時間帯）'!$C$5:$K$36,9,FALSE))</f>
        <v/>
      </c>
      <c r="AF56" s="107" t="str">
        <f>IF(AF55="","",VLOOKUP(AF55,'【記載例】シフト記号表（勤務時間帯）'!$C$5:$K$36,9,FALSE))</f>
        <v/>
      </c>
      <c r="AG56" s="105" t="str">
        <f>IF(AG55="","",VLOOKUP(AG55,'【記載例】シフト記号表（勤務時間帯）'!$C$5:$K$36,9,FALSE))</f>
        <v/>
      </c>
      <c r="AH56" s="106" t="str">
        <f>IF(AH55="","",VLOOKUP(AH55,'【記載例】シフト記号表（勤務時間帯）'!$C$5:$K$36,9,FALSE))</f>
        <v/>
      </c>
      <c r="AI56" s="106" t="str">
        <f>IF(AI55="","",VLOOKUP(AI55,'【記載例】シフト記号表（勤務時間帯）'!$C$5:$K$36,9,FALSE))</f>
        <v/>
      </c>
      <c r="AJ56" s="106" t="str">
        <f>IF(AJ55="","",VLOOKUP(AJ55,'【記載例】シフト記号表（勤務時間帯）'!$C$5:$K$36,9,FALSE))</f>
        <v/>
      </c>
      <c r="AK56" s="106" t="str">
        <f>IF(AK55="","",VLOOKUP(AK55,'【記載例】シフト記号表（勤務時間帯）'!$C$5:$K$36,9,FALSE))</f>
        <v/>
      </c>
      <c r="AL56" s="106" t="str">
        <f>IF(AL55="","",VLOOKUP(AL55,'【記載例】シフト記号表（勤務時間帯）'!$C$5:$K$36,9,FALSE))</f>
        <v/>
      </c>
      <c r="AM56" s="107" t="str">
        <f>IF(AM55="","",VLOOKUP(AM55,'【記載例】シフト記号表（勤務時間帯）'!$C$5:$K$36,9,FALSE))</f>
        <v/>
      </c>
      <c r="AN56" s="105" t="str">
        <f>IF(AN55="","",VLOOKUP(AN55,'【記載例】シフト記号表（勤務時間帯）'!$C$5:$K$36,9,FALSE))</f>
        <v/>
      </c>
      <c r="AO56" s="106" t="str">
        <f>IF(AO55="","",VLOOKUP(AO55,'【記載例】シフト記号表（勤務時間帯）'!$C$5:$K$36,9,FALSE))</f>
        <v/>
      </c>
      <c r="AP56" s="106" t="str">
        <f>IF(AP55="","",VLOOKUP(AP55,'【記載例】シフト記号表（勤務時間帯）'!$C$5:$K$36,9,FALSE))</f>
        <v/>
      </c>
      <c r="AQ56" s="106" t="str">
        <f>IF(AQ55="","",VLOOKUP(AQ55,'【記載例】シフト記号表（勤務時間帯）'!$C$5:$K$36,9,FALSE))</f>
        <v/>
      </c>
      <c r="AR56" s="106" t="str">
        <f>IF(AR55="","",VLOOKUP(AR55,'【記載例】シフト記号表（勤務時間帯）'!$C$5:$K$36,9,FALSE))</f>
        <v/>
      </c>
      <c r="AS56" s="106" t="str">
        <f>IF(AS55="","",VLOOKUP(AS55,'【記載例】シフト記号表（勤務時間帯）'!$C$5:$K$36,9,FALSE))</f>
        <v/>
      </c>
      <c r="AT56" s="107" t="str">
        <f>IF(AT55="","",VLOOKUP(AT55,'【記載例】シフト記号表（勤務時間帯）'!$C$5:$K$36,9,FALSE))</f>
        <v/>
      </c>
      <c r="AU56" s="105" t="str">
        <f>IF(AU55="","",VLOOKUP(AU55,'【記載例】シフト記号表（勤務時間帯）'!$C$5:$K$36,9,FALSE))</f>
        <v/>
      </c>
      <c r="AV56" s="106" t="str">
        <f>IF(AV55="","",VLOOKUP(AV55,'【記載例】シフト記号表（勤務時間帯）'!$C$5:$K$36,9,FALSE))</f>
        <v/>
      </c>
      <c r="AW56" s="107" t="str">
        <f>IF(AW55="","",VLOOKUP(AW55,'【記載例】シフト記号表（勤務時間帯）'!$C$5:$K$36,9,FALSE))</f>
        <v/>
      </c>
      <c r="AX56" s="294">
        <f>IF($BB$3="計画",SUM(S56:AT56),IF($BB$3="実績",SUM(S56:AW56),""))</f>
        <v>0</v>
      </c>
      <c r="AY56" s="295"/>
      <c r="AZ56" s="296">
        <f>IF($BB$3="計画",AX56/4,IF($BB$3="実績",【記載例】認知症型通所介護!AX56/(【記載例】認知症型通所介護!$BB$8/7),""))</f>
        <v>0</v>
      </c>
      <c r="BA56" s="297"/>
      <c r="BB56" s="366"/>
      <c r="BC56" s="321"/>
      <c r="BD56" s="321"/>
      <c r="BE56" s="321"/>
      <c r="BF56" s="322"/>
    </row>
    <row r="57" spans="2:58" ht="20.25" customHeight="1" x14ac:dyDescent="0.4">
      <c r="B57" s="328"/>
      <c r="C57" s="298"/>
      <c r="D57" s="299"/>
      <c r="E57" s="300"/>
      <c r="F57" s="104">
        <f>C56</f>
        <v>0</v>
      </c>
      <c r="G57" s="333"/>
      <c r="H57" s="314"/>
      <c r="I57" s="315"/>
      <c r="J57" s="315"/>
      <c r="K57" s="316"/>
      <c r="L57" s="338"/>
      <c r="M57" s="339"/>
      <c r="N57" s="339"/>
      <c r="O57" s="340"/>
      <c r="P57" s="301" t="s">
        <v>50</v>
      </c>
      <c r="Q57" s="302"/>
      <c r="R57" s="303"/>
      <c r="S57" s="109" t="str">
        <f>IF(S55="","",VLOOKUP(S55,'【記載例】シフト記号表（勤務時間帯）'!$C$5:$U$36,19,FALSE))</f>
        <v/>
      </c>
      <c r="T57" s="110" t="str">
        <f>IF(T55="","",VLOOKUP(T55,'【記載例】シフト記号表（勤務時間帯）'!$C$5:$U$36,19,FALSE))</f>
        <v/>
      </c>
      <c r="U57" s="110" t="str">
        <f>IF(U55="","",VLOOKUP(U55,'【記載例】シフト記号表（勤務時間帯）'!$C$5:$U$36,19,FALSE))</f>
        <v/>
      </c>
      <c r="V57" s="110" t="str">
        <f>IF(V55="","",VLOOKUP(V55,'【記載例】シフト記号表（勤務時間帯）'!$C$5:$U$36,19,FALSE))</f>
        <v/>
      </c>
      <c r="W57" s="110" t="str">
        <f>IF(W55="","",VLOOKUP(W55,'【記載例】シフト記号表（勤務時間帯）'!$C$5:$U$36,19,FALSE))</f>
        <v/>
      </c>
      <c r="X57" s="110" t="str">
        <f>IF(X55="","",VLOOKUP(X55,'【記載例】シフト記号表（勤務時間帯）'!$C$5:$U$36,19,FALSE))</f>
        <v/>
      </c>
      <c r="Y57" s="111" t="str">
        <f>IF(Y55="","",VLOOKUP(Y55,'【記載例】シフト記号表（勤務時間帯）'!$C$5:$U$36,19,FALSE))</f>
        <v/>
      </c>
      <c r="Z57" s="109" t="str">
        <f>IF(Z55="","",VLOOKUP(Z55,'【記載例】シフト記号表（勤務時間帯）'!$C$5:$U$36,19,FALSE))</f>
        <v/>
      </c>
      <c r="AA57" s="110" t="str">
        <f>IF(AA55="","",VLOOKUP(AA55,'【記載例】シフト記号表（勤務時間帯）'!$C$5:$U$36,19,FALSE))</f>
        <v/>
      </c>
      <c r="AB57" s="110" t="str">
        <f>IF(AB55="","",VLOOKUP(AB55,'【記載例】シフト記号表（勤務時間帯）'!$C$5:$U$36,19,FALSE))</f>
        <v/>
      </c>
      <c r="AC57" s="110" t="str">
        <f>IF(AC55="","",VLOOKUP(AC55,'【記載例】シフト記号表（勤務時間帯）'!$C$5:$U$36,19,FALSE))</f>
        <v/>
      </c>
      <c r="AD57" s="110" t="str">
        <f>IF(AD55="","",VLOOKUP(AD55,'【記載例】シフト記号表（勤務時間帯）'!$C$5:$U$36,19,FALSE))</f>
        <v/>
      </c>
      <c r="AE57" s="110" t="str">
        <f>IF(AE55="","",VLOOKUP(AE55,'【記載例】シフト記号表（勤務時間帯）'!$C$5:$U$36,19,FALSE))</f>
        <v/>
      </c>
      <c r="AF57" s="111" t="str">
        <f>IF(AF55="","",VLOOKUP(AF55,'【記載例】シフト記号表（勤務時間帯）'!$C$5:$U$36,19,FALSE))</f>
        <v/>
      </c>
      <c r="AG57" s="109" t="str">
        <f>IF(AG55="","",VLOOKUP(AG55,'【記載例】シフト記号表（勤務時間帯）'!$C$5:$U$36,19,FALSE))</f>
        <v/>
      </c>
      <c r="AH57" s="110" t="str">
        <f>IF(AH55="","",VLOOKUP(AH55,'【記載例】シフト記号表（勤務時間帯）'!$C$5:$U$36,19,FALSE))</f>
        <v/>
      </c>
      <c r="AI57" s="110" t="str">
        <f>IF(AI55="","",VLOOKUP(AI55,'【記載例】シフト記号表（勤務時間帯）'!$C$5:$U$36,19,FALSE))</f>
        <v/>
      </c>
      <c r="AJ57" s="110" t="str">
        <f>IF(AJ55="","",VLOOKUP(AJ55,'【記載例】シフト記号表（勤務時間帯）'!$C$5:$U$36,19,FALSE))</f>
        <v/>
      </c>
      <c r="AK57" s="110" t="str">
        <f>IF(AK55="","",VLOOKUP(AK55,'【記載例】シフト記号表（勤務時間帯）'!$C$5:$U$36,19,FALSE))</f>
        <v/>
      </c>
      <c r="AL57" s="110" t="str">
        <f>IF(AL55="","",VLOOKUP(AL55,'【記載例】シフト記号表（勤務時間帯）'!$C$5:$U$36,19,FALSE))</f>
        <v/>
      </c>
      <c r="AM57" s="111" t="str">
        <f>IF(AM55="","",VLOOKUP(AM55,'【記載例】シフト記号表（勤務時間帯）'!$C$5:$U$36,19,FALSE))</f>
        <v/>
      </c>
      <c r="AN57" s="109" t="str">
        <f>IF(AN55="","",VLOOKUP(AN55,'【記載例】シフト記号表（勤務時間帯）'!$C$5:$U$36,19,FALSE))</f>
        <v/>
      </c>
      <c r="AO57" s="110" t="str">
        <f>IF(AO55="","",VLOOKUP(AO55,'【記載例】シフト記号表（勤務時間帯）'!$C$5:$U$36,19,FALSE))</f>
        <v/>
      </c>
      <c r="AP57" s="110" t="str">
        <f>IF(AP55="","",VLOOKUP(AP55,'【記載例】シフト記号表（勤務時間帯）'!$C$5:$U$36,19,FALSE))</f>
        <v/>
      </c>
      <c r="AQ57" s="110" t="str">
        <f>IF(AQ55="","",VLOOKUP(AQ55,'【記載例】シフト記号表（勤務時間帯）'!$C$5:$U$36,19,FALSE))</f>
        <v/>
      </c>
      <c r="AR57" s="110" t="str">
        <f>IF(AR55="","",VLOOKUP(AR55,'【記載例】シフト記号表（勤務時間帯）'!$C$5:$U$36,19,FALSE))</f>
        <v/>
      </c>
      <c r="AS57" s="110" t="str">
        <f>IF(AS55="","",VLOOKUP(AS55,'【記載例】シフト記号表（勤務時間帯）'!$C$5:$U$36,19,FALSE))</f>
        <v/>
      </c>
      <c r="AT57" s="111" t="str">
        <f>IF(AT55="","",VLOOKUP(AT55,'【記載例】シフト記号表（勤務時間帯）'!$C$5:$U$36,19,FALSE))</f>
        <v/>
      </c>
      <c r="AU57" s="109" t="str">
        <f>IF(AU55="","",VLOOKUP(AU55,'【記載例】シフト記号表（勤務時間帯）'!$C$5:$U$36,19,FALSE))</f>
        <v/>
      </c>
      <c r="AV57" s="110" t="str">
        <f>IF(AV55="","",VLOOKUP(AV55,'【記載例】シフト記号表（勤務時間帯）'!$C$5:$U$36,19,FALSE))</f>
        <v/>
      </c>
      <c r="AW57" s="111" t="str">
        <f>IF(AW55="","",VLOOKUP(AW55,'【記載例】シフト記号表（勤務時間帯）'!$C$5:$U$36,19,FALSE))</f>
        <v/>
      </c>
      <c r="AX57" s="304">
        <f>IF($BB$3="計画",SUM(S57:AT57),IF($BB$3="実績",SUM(S57:AW57),""))</f>
        <v>0</v>
      </c>
      <c r="AY57" s="305"/>
      <c r="AZ57" s="326">
        <f>IF($BB$3="計画",AX57/4,IF($BB$3="実績",【記載例】認知症型通所介護!AX57/(【記載例】認知症型通所介護!$BB$8/7),""))</f>
        <v>0</v>
      </c>
      <c r="BA57" s="327"/>
      <c r="BB57" s="367"/>
      <c r="BC57" s="339"/>
      <c r="BD57" s="339"/>
      <c r="BE57" s="339"/>
      <c r="BF57" s="340"/>
    </row>
    <row r="58" spans="2:58" ht="20.25" customHeight="1" x14ac:dyDescent="0.4">
      <c r="B58" s="328">
        <f>B55+1</f>
        <v>13</v>
      </c>
      <c r="C58" s="329"/>
      <c r="D58" s="330"/>
      <c r="E58" s="331"/>
      <c r="F58" s="112"/>
      <c r="G58" s="332"/>
      <c r="H58" s="334"/>
      <c r="I58" s="315"/>
      <c r="J58" s="315"/>
      <c r="K58" s="316"/>
      <c r="L58" s="335"/>
      <c r="M58" s="336"/>
      <c r="N58" s="336"/>
      <c r="O58" s="337"/>
      <c r="P58" s="341" t="s">
        <v>49</v>
      </c>
      <c r="Q58" s="342"/>
      <c r="R58" s="34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5"/>
      <c r="AX58" s="344"/>
      <c r="AY58" s="345"/>
      <c r="AZ58" s="346"/>
      <c r="BA58" s="347"/>
      <c r="BB58" s="365"/>
      <c r="BC58" s="336"/>
      <c r="BD58" s="336"/>
      <c r="BE58" s="336"/>
      <c r="BF58" s="337"/>
    </row>
    <row r="59" spans="2:58" ht="20.25" customHeight="1" x14ac:dyDescent="0.4">
      <c r="B59" s="328"/>
      <c r="C59" s="356"/>
      <c r="D59" s="357"/>
      <c r="E59" s="358"/>
      <c r="F59" s="104"/>
      <c r="G59" s="310"/>
      <c r="H59" s="314"/>
      <c r="I59" s="315"/>
      <c r="J59" s="315"/>
      <c r="K59" s="316"/>
      <c r="L59" s="320"/>
      <c r="M59" s="321"/>
      <c r="N59" s="321"/>
      <c r="O59" s="322"/>
      <c r="P59" s="291" t="s">
        <v>15</v>
      </c>
      <c r="Q59" s="292"/>
      <c r="R59" s="293"/>
      <c r="S59" s="105" t="str">
        <f>IF(S58="","",VLOOKUP(S58,'【記載例】シフト記号表（勤務時間帯）'!$C$5:$K$36,9,FALSE))</f>
        <v/>
      </c>
      <c r="T59" s="106" t="str">
        <f>IF(T58="","",VLOOKUP(T58,'【記載例】シフト記号表（勤務時間帯）'!$C$5:$K$36,9,FALSE))</f>
        <v/>
      </c>
      <c r="U59" s="106" t="str">
        <f>IF(U58="","",VLOOKUP(U58,'【記載例】シフト記号表（勤務時間帯）'!$C$5:$K$36,9,FALSE))</f>
        <v/>
      </c>
      <c r="V59" s="106" t="str">
        <f>IF(V58="","",VLOOKUP(V58,'【記載例】シフト記号表（勤務時間帯）'!$C$5:$K$36,9,FALSE))</f>
        <v/>
      </c>
      <c r="W59" s="106" t="str">
        <f>IF(W58="","",VLOOKUP(W58,'【記載例】シフト記号表（勤務時間帯）'!$C$5:$K$36,9,FALSE))</f>
        <v/>
      </c>
      <c r="X59" s="106" t="str">
        <f>IF(X58="","",VLOOKUP(X58,'【記載例】シフト記号表（勤務時間帯）'!$C$5:$K$36,9,FALSE))</f>
        <v/>
      </c>
      <c r="Y59" s="107" t="str">
        <f>IF(Y58="","",VLOOKUP(Y58,'【記載例】シフト記号表（勤務時間帯）'!$C$5:$K$36,9,FALSE))</f>
        <v/>
      </c>
      <c r="Z59" s="105" t="str">
        <f>IF(Z58="","",VLOOKUP(Z58,'【記載例】シフト記号表（勤務時間帯）'!$C$5:$K$36,9,FALSE))</f>
        <v/>
      </c>
      <c r="AA59" s="106" t="str">
        <f>IF(AA58="","",VLOOKUP(AA58,'【記載例】シフト記号表（勤務時間帯）'!$C$5:$K$36,9,FALSE))</f>
        <v/>
      </c>
      <c r="AB59" s="106" t="str">
        <f>IF(AB58="","",VLOOKUP(AB58,'【記載例】シフト記号表（勤務時間帯）'!$C$5:$K$36,9,FALSE))</f>
        <v/>
      </c>
      <c r="AC59" s="106" t="str">
        <f>IF(AC58="","",VLOOKUP(AC58,'【記載例】シフト記号表（勤務時間帯）'!$C$5:$K$36,9,FALSE))</f>
        <v/>
      </c>
      <c r="AD59" s="106" t="str">
        <f>IF(AD58="","",VLOOKUP(AD58,'【記載例】シフト記号表（勤務時間帯）'!$C$5:$K$36,9,FALSE))</f>
        <v/>
      </c>
      <c r="AE59" s="106" t="str">
        <f>IF(AE58="","",VLOOKUP(AE58,'【記載例】シフト記号表（勤務時間帯）'!$C$5:$K$36,9,FALSE))</f>
        <v/>
      </c>
      <c r="AF59" s="107" t="str">
        <f>IF(AF58="","",VLOOKUP(AF58,'【記載例】シフト記号表（勤務時間帯）'!$C$5:$K$36,9,FALSE))</f>
        <v/>
      </c>
      <c r="AG59" s="105" t="str">
        <f>IF(AG58="","",VLOOKUP(AG58,'【記載例】シフト記号表（勤務時間帯）'!$C$5:$K$36,9,FALSE))</f>
        <v/>
      </c>
      <c r="AH59" s="106" t="str">
        <f>IF(AH58="","",VLOOKUP(AH58,'【記載例】シフト記号表（勤務時間帯）'!$C$5:$K$36,9,FALSE))</f>
        <v/>
      </c>
      <c r="AI59" s="106" t="str">
        <f>IF(AI58="","",VLOOKUP(AI58,'【記載例】シフト記号表（勤務時間帯）'!$C$5:$K$36,9,FALSE))</f>
        <v/>
      </c>
      <c r="AJ59" s="106" t="str">
        <f>IF(AJ58="","",VLOOKUP(AJ58,'【記載例】シフト記号表（勤務時間帯）'!$C$5:$K$36,9,FALSE))</f>
        <v/>
      </c>
      <c r="AK59" s="106" t="str">
        <f>IF(AK58="","",VLOOKUP(AK58,'【記載例】シフト記号表（勤務時間帯）'!$C$5:$K$36,9,FALSE))</f>
        <v/>
      </c>
      <c r="AL59" s="106" t="str">
        <f>IF(AL58="","",VLOOKUP(AL58,'【記載例】シフト記号表（勤務時間帯）'!$C$5:$K$36,9,FALSE))</f>
        <v/>
      </c>
      <c r="AM59" s="107" t="str">
        <f>IF(AM58="","",VLOOKUP(AM58,'【記載例】シフト記号表（勤務時間帯）'!$C$5:$K$36,9,FALSE))</f>
        <v/>
      </c>
      <c r="AN59" s="105" t="str">
        <f>IF(AN58="","",VLOOKUP(AN58,'【記載例】シフト記号表（勤務時間帯）'!$C$5:$K$36,9,FALSE))</f>
        <v/>
      </c>
      <c r="AO59" s="106" t="str">
        <f>IF(AO58="","",VLOOKUP(AO58,'【記載例】シフト記号表（勤務時間帯）'!$C$5:$K$36,9,FALSE))</f>
        <v/>
      </c>
      <c r="AP59" s="106" t="str">
        <f>IF(AP58="","",VLOOKUP(AP58,'【記載例】シフト記号表（勤務時間帯）'!$C$5:$K$36,9,FALSE))</f>
        <v/>
      </c>
      <c r="AQ59" s="106" t="str">
        <f>IF(AQ58="","",VLOOKUP(AQ58,'【記載例】シフト記号表（勤務時間帯）'!$C$5:$K$36,9,FALSE))</f>
        <v/>
      </c>
      <c r="AR59" s="106" t="str">
        <f>IF(AR58="","",VLOOKUP(AR58,'【記載例】シフト記号表（勤務時間帯）'!$C$5:$K$36,9,FALSE))</f>
        <v/>
      </c>
      <c r="AS59" s="106" t="str">
        <f>IF(AS58="","",VLOOKUP(AS58,'【記載例】シフト記号表（勤務時間帯）'!$C$5:$K$36,9,FALSE))</f>
        <v/>
      </c>
      <c r="AT59" s="107" t="str">
        <f>IF(AT58="","",VLOOKUP(AT58,'【記載例】シフト記号表（勤務時間帯）'!$C$5:$K$36,9,FALSE))</f>
        <v/>
      </c>
      <c r="AU59" s="105" t="str">
        <f>IF(AU58="","",VLOOKUP(AU58,'【記載例】シフト記号表（勤務時間帯）'!$C$5:$K$36,9,FALSE))</f>
        <v/>
      </c>
      <c r="AV59" s="106" t="str">
        <f>IF(AV58="","",VLOOKUP(AV58,'【記載例】シフト記号表（勤務時間帯）'!$C$5:$K$36,9,FALSE))</f>
        <v/>
      </c>
      <c r="AW59" s="107" t="str">
        <f>IF(AW58="","",VLOOKUP(AW58,'【記載例】シフト記号表（勤務時間帯）'!$C$5:$K$36,9,FALSE))</f>
        <v/>
      </c>
      <c r="AX59" s="294">
        <f>IF($BB$3="計画",SUM(S59:AT59),IF($BB$3="実績",SUM(S59:AW59),""))</f>
        <v>0</v>
      </c>
      <c r="AY59" s="295"/>
      <c r="AZ59" s="296">
        <f>IF($BB$3="計画",AX59/4,IF($BB$3="実績",【記載例】認知症型通所介護!AX59/(【記載例】認知症型通所介護!$BB$8/7),""))</f>
        <v>0</v>
      </c>
      <c r="BA59" s="297"/>
      <c r="BB59" s="366"/>
      <c r="BC59" s="321"/>
      <c r="BD59" s="321"/>
      <c r="BE59" s="321"/>
      <c r="BF59" s="322"/>
    </row>
    <row r="60" spans="2:58" ht="20.25" customHeight="1" thickBot="1" x14ac:dyDescent="0.45">
      <c r="B60" s="412"/>
      <c r="C60" s="298"/>
      <c r="D60" s="299"/>
      <c r="E60" s="300"/>
      <c r="F60" s="116">
        <f>C59</f>
        <v>0</v>
      </c>
      <c r="G60" s="413"/>
      <c r="H60" s="359"/>
      <c r="I60" s="360"/>
      <c r="J60" s="360"/>
      <c r="K60" s="361"/>
      <c r="L60" s="362"/>
      <c r="M60" s="363"/>
      <c r="N60" s="363"/>
      <c r="O60" s="364"/>
      <c r="P60" s="369" t="s">
        <v>50</v>
      </c>
      <c r="Q60" s="370"/>
      <c r="R60" s="371"/>
      <c r="S60" s="117" t="str">
        <f>IF(S58="","",VLOOKUP(S58,'【記載例】シフト記号表（勤務時間帯）'!$C$5:$U$36,19,FALSE))</f>
        <v/>
      </c>
      <c r="T60" s="118" t="str">
        <f>IF(T58="","",VLOOKUP(T58,'【記載例】シフト記号表（勤務時間帯）'!$C$5:$U$36,19,FALSE))</f>
        <v/>
      </c>
      <c r="U60" s="118" t="str">
        <f>IF(U58="","",VLOOKUP(U58,'【記載例】シフト記号表（勤務時間帯）'!$C$5:$U$36,19,FALSE))</f>
        <v/>
      </c>
      <c r="V60" s="118" t="str">
        <f>IF(V58="","",VLOOKUP(V58,'【記載例】シフト記号表（勤務時間帯）'!$C$5:$U$36,19,FALSE))</f>
        <v/>
      </c>
      <c r="W60" s="118" t="str">
        <f>IF(W58="","",VLOOKUP(W58,'【記載例】シフト記号表（勤務時間帯）'!$C$5:$U$36,19,FALSE))</f>
        <v/>
      </c>
      <c r="X60" s="118" t="str">
        <f>IF(X58="","",VLOOKUP(X58,'【記載例】シフト記号表（勤務時間帯）'!$C$5:$U$36,19,FALSE))</f>
        <v/>
      </c>
      <c r="Y60" s="119" t="str">
        <f>IF(Y58="","",VLOOKUP(Y58,'【記載例】シフト記号表（勤務時間帯）'!$C$5:$U$36,19,FALSE))</f>
        <v/>
      </c>
      <c r="Z60" s="117" t="str">
        <f>IF(Z58="","",VLOOKUP(Z58,'【記載例】シフト記号表（勤務時間帯）'!$C$5:$U$36,19,FALSE))</f>
        <v/>
      </c>
      <c r="AA60" s="118" t="str">
        <f>IF(AA58="","",VLOOKUP(AA58,'【記載例】シフト記号表（勤務時間帯）'!$C$5:$U$36,19,FALSE))</f>
        <v/>
      </c>
      <c r="AB60" s="118" t="str">
        <f>IF(AB58="","",VLOOKUP(AB58,'【記載例】シフト記号表（勤務時間帯）'!$C$5:$U$36,19,FALSE))</f>
        <v/>
      </c>
      <c r="AC60" s="118" t="str">
        <f>IF(AC58="","",VLOOKUP(AC58,'【記載例】シフト記号表（勤務時間帯）'!$C$5:$U$36,19,FALSE))</f>
        <v/>
      </c>
      <c r="AD60" s="118" t="str">
        <f>IF(AD58="","",VLOOKUP(AD58,'【記載例】シフト記号表（勤務時間帯）'!$C$5:$U$36,19,FALSE))</f>
        <v/>
      </c>
      <c r="AE60" s="118" t="str">
        <f>IF(AE58="","",VLOOKUP(AE58,'【記載例】シフト記号表（勤務時間帯）'!$C$5:$U$36,19,FALSE))</f>
        <v/>
      </c>
      <c r="AF60" s="119" t="str">
        <f>IF(AF58="","",VLOOKUP(AF58,'【記載例】シフト記号表（勤務時間帯）'!$C$5:$U$36,19,FALSE))</f>
        <v/>
      </c>
      <c r="AG60" s="117" t="str">
        <f>IF(AG58="","",VLOOKUP(AG58,'【記載例】シフト記号表（勤務時間帯）'!$C$5:$U$36,19,FALSE))</f>
        <v/>
      </c>
      <c r="AH60" s="118" t="str">
        <f>IF(AH58="","",VLOOKUP(AH58,'【記載例】シフト記号表（勤務時間帯）'!$C$5:$U$36,19,FALSE))</f>
        <v/>
      </c>
      <c r="AI60" s="118" t="str">
        <f>IF(AI58="","",VLOOKUP(AI58,'【記載例】シフト記号表（勤務時間帯）'!$C$5:$U$36,19,FALSE))</f>
        <v/>
      </c>
      <c r="AJ60" s="118" t="str">
        <f>IF(AJ58="","",VLOOKUP(AJ58,'【記載例】シフト記号表（勤務時間帯）'!$C$5:$U$36,19,FALSE))</f>
        <v/>
      </c>
      <c r="AK60" s="118" t="str">
        <f>IF(AK58="","",VLOOKUP(AK58,'【記載例】シフト記号表（勤務時間帯）'!$C$5:$U$36,19,FALSE))</f>
        <v/>
      </c>
      <c r="AL60" s="118" t="str">
        <f>IF(AL58="","",VLOOKUP(AL58,'【記載例】シフト記号表（勤務時間帯）'!$C$5:$U$36,19,FALSE))</f>
        <v/>
      </c>
      <c r="AM60" s="119" t="str">
        <f>IF(AM58="","",VLOOKUP(AM58,'【記載例】シフト記号表（勤務時間帯）'!$C$5:$U$36,19,FALSE))</f>
        <v/>
      </c>
      <c r="AN60" s="117" t="str">
        <f>IF(AN58="","",VLOOKUP(AN58,'【記載例】シフト記号表（勤務時間帯）'!$C$5:$U$36,19,FALSE))</f>
        <v/>
      </c>
      <c r="AO60" s="118" t="str">
        <f>IF(AO58="","",VLOOKUP(AO58,'【記載例】シフト記号表（勤務時間帯）'!$C$5:$U$36,19,FALSE))</f>
        <v/>
      </c>
      <c r="AP60" s="118" t="str">
        <f>IF(AP58="","",VLOOKUP(AP58,'【記載例】シフト記号表（勤務時間帯）'!$C$5:$U$36,19,FALSE))</f>
        <v/>
      </c>
      <c r="AQ60" s="118" t="str">
        <f>IF(AQ58="","",VLOOKUP(AQ58,'【記載例】シフト記号表（勤務時間帯）'!$C$5:$U$36,19,FALSE))</f>
        <v/>
      </c>
      <c r="AR60" s="118" t="str">
        <f>IF(AR58="","",VLOOKUP(AR58,'【記載例】シフト記号表（勤務時間帯）'!$C$5:$U$36,19,FALSE))</f>
        <v/>
      </c>
      <c r="AS60" s="118" t="str">
        <f>IF(AS58="","",VLOOKUP(AS58,'【記載例】シフト記号表（勤務時間帯）'!$C$5:$U$36,19,FALSE))</f>
        <v/>
      </c>
      <c r="AT60" s="119" t="str">
        <f>IF(AT58="","",VLOOKUP(AT58,'【記載例】シフト記号表（勤務時間帯）'!$C$5:$U$36,19,FALSE))</f>
        <v/>
      </c>
      <c r="AU60" s="117" t="str">
        <f>IF(AU58="","",VLOOKUP(AU58,'【記載例】シフト記号表（勤務時間帯）'!$C$5:$U$36,19,FALSE))</f>
        <v/>
      </c>
      <c r="AV60" s="118" t="str">
        <f>IF(AV58="","",VLOOKUP(AV58,'【記載例】シフト記号表（勤務時間帯）'!$C$5:$U$36,19,FALSE))</f>
        <v/>
      </c>
      <c r="AW60" s="119" t="str">
        <f>IF(AW58="","",VLOOKUP(AW58,'【記載例】シフト記号表（勤務時間帯）'!$C$5:$U$36,19,FALSE))</f>
        <v/>
      </c>
      <c r="AX60" s="387">
        <f>IF($BB$3="計画",SUM(S60:AT60),IF($BB$3="実績",SUM(S60:AW60),""))</f>
        <v>0</v>
      </c>
      <c r="AY60" s="388"/>
      <c r="AZ60" s="389">
        <f>IF($BB$3="計画",AX60/4,IF($BB$3="実績",【記載例】認知症型通所介護!AX60/(【記載例】認知症型通所介護!$BB$8/7),""))</f>
        <v>0</v>
      </c>
      <c r="BA60" s="390"/>
      <c r="BB60" s="368"/>
      <c r="BC60" s="363"/>
      <c r="BD60" s="363"/>
      <c r="BE60" s="363"/>
      <c r="BF60" s="364"/>
    </row>
    <row r="61" spans="2:58" s="25" customFormat="1" ht="6" customHeight="1" thickBot="1" x14ac:dyDescent="0.45">
      <c r="B61" s="120"/>
      <c r="C61" s="121"/>
      <c r="D61" s="121"/>
      <c r="E61" s="121"/>
      <c r="F61" s="122"/>
      <c r="G61" s="122"/>
      <c r="H61" s="123"/>
      <c r="I61" s="123"/>
      <c r="J61" s="123"/>
      <c r="K61" s="123"/>
      <c r="L61" s="122"/>
      <c r="M61" s="122"/>
      <c r="N61" s="122"/>
      <c r="O61" s="122"/>
      <c r="P61" s="124"/>
      <c r="Q61" s="124"/>
      <c r="R61" s="124"/>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5"/>
      <c r="AY61" s="125"/>
      <c r="AZ61" s="125"/>
      <c r="BA61" s="125"/>
      <c r="BB61" s="122"/>
      <c r="BC61" s="122"/>
      <c r="BD61" s="122"/>
      <c r="BE61" s="122"/>
      <c r="BF61" s="126"/>
    </row>
    <row r="62" spans="2:58" ht="20.100000000000001" customHeight="1" x14ac:dyDescent="0.4">
      <c r="B62" s="127"/>
      <c r="C62" s="128"/>
      <c r="D62" s="128"/>
      <c r="E62" s="128"/>
      <c r="F62" s="128"/>
      <c r="G62" s="128"/>
      <c r="H62" s="391" t="s">
        <v>149</v>
      </c>
      <c r="I62" s="391"/>
      <c r="J62" s="391"/>
      <c r="K62" s="391"/>
      <c r="L62" s="391"/>
      <c r="M62" s="391"/>
      <c r="N62" s="391"/>
      <c r="O62" s="391"/>
      <c r="P62" s="391"/>
      <c r="Q62" s="391"/>
      <c r="R62" s="392"/>
      <c r="S62" s="129">
        <f t="shared" ref="S62:AW62" si="1">IF(SUMIF($F$22:$F$60, "生活相談員", S22:S60)=0,"",SUMIF($F$22:$F$60,"生活相談員",S22:S60))</f>
        <v>7.0000000000000089</v>
      </c>
      <c r="T62" s="130">
        <f t="shared" si="1"/>
        <v>7.0000000000000089</v>
      </c>
      <c r="U62" s="130">
        <f t="shared" si="1"/>
        <v>7.0000000000000089</v>
      </c>
      <c r="V62" s="130">
        <f t="shared" si="1"/>
        <v>7.0000000000000089</v>
      </c>
      <c r="W62" s="130">
        <f t="shared" si="1"/>
        <v>7.0000000000000089</v>
      </c>
      <c r="X62" s="130">
        <f t="shared" si="1"/>
        <v>7.0000000000000089</v>
      </c>
      <c r="Y62" s="131">
        <f t="shared" si="1"/>
        <v>7.0000000000000089</v>
      </c>
      <c r="Z62" s="129">
        <f t="shared" si="1"/>
        <v>7.0000000000000089</v>
      </c>
      <c r="AA62" s="130">
        <f t="shared" si="1"/>
        <v>7.0000000000000089</v>
      </c>
      <c r="AB62" s="130">
        <f t="shared" si="1"/>
        <v>7.0000000000000089</v>
      </c>
      <c r="AC62" s="130">
        <f t="shared" si="1"/>
        <v>7.0000000000000089</v>
      </c>
      <c r="AD62" s="130">
        <f t="shared" si="1"/>
        <v>7.0000000000000089</v>
      </c>
      <c r="AE62" s="130">
        <f t="shared" si="1"/>
        <v>7.0000000000000089</v>
      </c>
      <c r="AF62" s="131">
        <f t="shared" si="1"/>
        <v>7.0000000000000089</v>
      </c>
      <c r="AG62" s="129">
        <f t="shared" si="1"/>
        <v>7.0000000000000089</v>
      </c>
      <c r="AH62" s="130">
        <f t="shared" si="1"/>
        <v>7.0000000000000089</v>
      </c>
      <c r="AI62" s="130">
        <f t="shared" si="1"/>
        <v>7.0000000000000089</v>
      </c>
      <c r="AJ62" s="130">
        <f t="shared" si="1"/>
        <v>7.0000000000000089</v>
      </c>
      <c r="AK62" s="130">
        <f t="shared" si="1"/>
        <v>7.0000000000000089</v>
      </c>
      <c r="AL62" s="130">
        <f t="shared" si="1"/>
        <v>7.0000000000000089</v>
      </c>
      <c r="AM62" s="131">
        <f t="shared" si="1"/>
        <v>7.0000000000000089</v>
      </c>
      <c r="AN62" s="129">
        <f t="shared" si="1"/>
        <v>7.0000000000000089</v>
      </c>
      <c r="AO62" s="130">
        <f t="shared" si="1"/>
        <v>7.0000000000000089</v>
      </c>
      <c r="AP62" s="130">
        <f t="shared" si="1"/>
        <v>7.0000000000000089</v>
      </c>
      <c r="AQ62" s="130">
        <f t="shared" si="1"/>
        <v>7.0000000000000089</v>
      </c>
      <c r="AR62" s="130">
        <f t="shared" si="1"/>
        <v>7.0000000000000089</v>
      </c>
      <c r="AS62" s="130">
        <f t="shared" si="1"/>
        <v>7.0000000000000089</v>
      </c>
      <c r="AT62" s="131">
        <f t="shared" si="1"/>
        <v>7.0000000000000089</v>
      </c>
      <c r="AU62" s="129" t="str">
        <f t="shared" si="1"/>
        <v/>
      </c>
      <c r="AV62" s="130" t="str">
        <f t="shared" si="1"/>
        <v/>
      </c>
      <c r="AW62" s="131" t="str">
        <f t="shared" si="1"/>
        <v/>
      </c>
      <c r="AX62" s="393">
        <f>IF(SUMIF($C$22:$C$60, "生活相談員", AX22:AY60)=0,"",SUMIF($C$22:$C$60,"生活相談員",AX22:AY60))</f>
        <v>224</v>
      </c>
      <c r="AY62" s="394"/>
      <c r="AZ62" s="395">
        <f>IF(AX62="","",IF($BB$3="計画",AX62/4,IF($BB$3="実績",AX62/(【記載例】認知症型通所介護!$BB$8/7),"")))</f>
        <v>56</v>
      </c>
      <c r="BA62" s="396"/>
      <c r="BB62" s="372"/>
      <c r="BC62" s="373"/>
      <c r="BD62" s="373"/>
      <c r="BE62" s="373"/>
      <c r="BF62" s="374"/>
    </row>
    <row r="63" spans="2:58" ht="20.100000000000001" customHeight="1" x14ac:dyDescent="0.4">
      <c r="B63" s="132"/>
      <c r="C63" s="133"/>
      <c r="D63" s="133"/>
      <c r="E63" s="133"/>
      <c r="F63" s="133"/>
      <c r="G63" s="133"/>
      <c r="H63" s="397" t="s">
        <v>213</v>
      </c>
      <c r="I63" s="397"/>
      <c r="J63" s="397"/>
      <c r="K63" s="397"/>
      <c r="L63" s="397"/>
      <c r="M63" s="397"/>
      <c r="N63" s="397"/>
      <c r="O63" s="397"/>
      <c r="P63" s="397"/>
      <c r="Q63" s="397"/>
      <c r="R63" s="398"/>
      <c r="S63" s="134">
        <f>IF(SUMIF($F$22:$F$60, "看護職員", S22:S60)=0,"",SUMIF($F$22:$F$60, "看護職員", S22:S60))</f>
        <v>4</v>
      </c>
      <c r="T63" s="135">
        <f t="shared" ref="T63:AW63" si="2">IF(SUMIF($F$22:$F$60, "看護職員", T22:T60)=0,"",SUMIF($F$22:$F$60, "看護職員", T22:T60))</f>
        <v>4</v>
      </c>
      <c r="U63" s="135">
        <f t="shared" si="2"/>
        <v>4</v>
      </c>
      <c r="V63" s="135">
        <f t="shared" si="2"/>
        <v>4</v>
      </c>
      <c r="W63" s="135">
        <f t="shared" si="2"/>
        <v>4</v>
      </c>
      <c r="X63" s="135">
        <f t="shared" si="2"/>
        <v>4</v>
      </c>
      <c r="Y63" s="136">
        <f t="shared" si="2"/>
        <v>4</v>
      </c>
      <c r="Z63" s="134">
        <f t="shared" si="2"/>
        <v>4</v>
      </c>
      <c r="AA63" s="135">
        <f t="shared" si="2"/>
        <v>4</v>
      </c>
      <c r="AB63" s="135">
        <f t="shared" si="2"/>
        <v>4</v>
      </c>
      <c r="AC63" s="135">
        <f t="shared" si="2"/>
        <v>4</v>
      </c>
      <c r="AD63" s="135">
        <f t="shared" si="2"/>
        <v>4</v>
      </c>
      <c r="AE63" s="135">
        <f t="shared" si="2"/>
        <v>4</v>
      </c>
      <c r="AF63" s="136">
        <f t="shared" si="2"/>
        <v>4</v>
      </c>
      <c r="AG63" s="134">
        <f t="shared" si="2"/>
        <v>4</v>
      </c>
      <c r="AH63" s="135">
        <f t="shared" si="2"/>
        <v>4</v>
      </c>
      <c r="AI63" s="135">
        <f t="shared" si="2"/>
        <v>4</v>
      </c>
      <c r="AJ63" s="135">
        <f t="shared" si="2"/>
        <v>4</v>
      </c>
      <c r="AK63" s="135">
        <f t="shared" si="2"/>
        <v>4</v>
      </c>
      <c r="AL63" s="135">
        <f t="shared" si="2"/>
        <v>4</v>
      </c>
      <c r="AM63" s="136">
        <f t="shared" si="2"/>
        <v>4</v>
      </c>
      <c r="AN63" s="134">
        <f t="shared" si="2"/>
        <v>4</v>
      </c>
      <c r="AO63" s="135">
        <f t="shared" si="2"/>
        <v>4</v>
      </c>
      <c r="AP63" s="135">
        <f t="shared" si="2"/>
        <v>4</v>
      </c>
      <c r="AQ63" s="135">
        <f t="shared" si="2"/>
        <v>4</v>
      </c>
      <c r="AR63" s="135">
        <f t="shared" si="2"/>
        <v>4</v>
      </c>
      <c r="AS63" s="135">
        <f t="shared" si="2"/>
        <v>4</v>
      </c>
      <c r="AT63" s="136">
        <f t="shared" si="2"/>
        <v>4</v>
      </c>
      <c r="AU63" s="134" t="str">
        <f t="shared" si="2"/>
        <v/>
      </c>
      <c r="AV63" s="135" t="str">
        <f t="shared" si="2"/>
        <v/>
      </c>
      <c r="AW63" s="136" t="str">
        <f t="shared" si="2"/>
        <v/>
      </c>
      <c r="AX63" s="399">
        <f>IF(SUMIF($C$22:$C$60, "看護職員", AX22:AX60)=0,"",SUMIF($C$22:$C$60, "看護職員", AX22:AX60))</f>
        <v>112</v>
      </c>
      <c r="AY63" s="400"/>
      <c r="AZ63" s="401">
        <f>IF(AX63="","",IF($BB$3="計画",AX63/4,IF($BB$3="実績",AX63/(【記載例】認知症型通所介護!$BB$8/7),"")))</f>
        <v>28</v>
      </c>
      <c r="BA63" s="402"/>
      <c r="BB63" s="375"/>
      <c r="BC63" s="376"/>
      <c r="BD63" s="376"/>
      <c r="BE63" s="376"/>
      <c r="BF63" s="377"/>
    </row>
    <row r="64" spans="2:58" ht="20.25" customHeight="1" x14ac:dyDescent="0.4">
      <c r="B64" s="132"/>
      <c r="C64" s="133"/>
      <c r="D64" s="133"/>
      <c r="E64" s="133"/>
      <c r="F64" s="133"/>
      <c r="G64" s="133"/>
      <c r="H64" s="397" t="s">
        <v>214</v>
      </c>
      <c r="I64" s="397"/>
      <c r="J64" s="397"/>
      <c r="K64" s="397"/>
      <c r="L64" s="397"/>
      <c r="M64" s="397"/>
      <c r="N64" s="397"/>
      <c r="O64" s="397"/>
      <c r="P64" s="397"/>
      <c r="Q64" s="397"/>
      <c r="R64" s="398"/>
      <c r="S64" s="134">
        <f t="shared" ref="S64:AW64" si="3">IF(SUMIF($F$22:$F$60, "介護職員", S22:S60)=0,"",SUMIF($F$22:$F$60, "介護職員", S22:S60))</f>
        <v>14.000000000000018</v>
      </c>
      <c r="T64" s="135">
        <f t="shared" si="3"/>
        <v>14.000000000000018</v>
      </c>
      <c r="U64" s="135">
        <f t="shared" si="3"/>
        <v>14.000000000000018</v>
      </c>
      <c r="V64" s="135">
        <f t="shared" si="3"/>
        <v>14.000000000000018</v>
      </c>
      <c r="W64" s="135">
        <f t="shared" si="3"/>
        <v>14.000000000000018</v>
      </c>
      <c r="X64" s="135">
        <f t="shared" si="3"/>
        <v>14.000000000000018</v>
      </c>
      <c r="Y64" s="136">
        <f t="shared" si="3"/>
        <v>14.000000000000018</v>
      </c>
      <c r="Z64" s="134">
        <f t="shared" si="3"/>
        <v>14.000000000000018</v>
      </c>
      <c r="AA64" s="135">
        <f t="shared" si="3"/>
        <v>14.000000000000018</v>
      </c>
      <c r="AB64" s="135">
        <f t="shared" si="3"/>
        <v>14.000000000000018</v>
      </c>
      <c r="AC64" s="135">
        <f t="shared" si="3"/>
        <v>14.000000000000018</v>
      </c>
      <c r="AD64" s="135">
        <f t="shared" si="3"/>
        <v>14.000000000000018</v>
      </c>
      <c r="AE64" s="135">
        <f t="shared" si="3"/>
        <v>14.000000000000018</v>
      </c>
      <c r="AF64" s="136">
        <f t="shared" si="3"/>
        <v>14.000000000000018</v>
      </c>
      <c r="AG64" s="134">
        <f t="shared" si="3"/>
        <v>14.000000000000018</v>
      </c>
      <c r="AH64" s="135">
        <f t="shared" si="3"/>
        <v>14.000000000000018</v>
      </c>
      <c r="AI64" s="135">
        <f t="shared" si="3"/>
        <v>14.000000000000018</v>
      </c>
      <c r="AJ64" s="135">
        <f t="shared" si="3"/>
        <v>14.000000000000018</v>
      </c>
      <c r="AK64" s="135">
        <f t="shared" si="3"/>
        <v>14.000000000000018</v>
      </c>
      <c r="AL64" s="135">
        <f t="shared" si="3"/>
        <v>14.000000000000018</v>
      </c>
      <c r="AM64" s="136">
        <f t="shared" si="3"/>
        <v>14.000000000000018</v>
      </c>
      <c r="AN64" s="134">
        <f t="shared" si="3"/>
        <v>14.000000000000018</v>
      </c>
      <c r="AO64" s="135">
        <f t="shared" si="3"/>
        <v>14.000000000000018</v>
      </c>
      <c r="AP64" s="135">
        <f t="shared" si="3"/>
        <v>14.000000000000018</v>
      </c>
      <c r="AQ64" s="135">
        <f t="shared" si="3"/>
        <v>14.000000000000018</v>
      </c>
      <c r="AR64" s="135">
        <f t="shared" si="3"/>
        <v>14.000000000000018</v>
      </c>
      <c r="AS64" s="135">
        <f t="shared" si="3"/>
        <v>14.000000000000018</v>
      </c>
      <c r="AT64" s="136">
        <f t="shared" si="3"/>
        <v>14.000000000000018</v>
      </c>
      <c r="AU64" s="134" t="str">
        <f t="shared" si="3"/>
        <v/>
      </c>
      <c r="AV64" s="135" t="str">
        <f t="shared" si="3"/>
        <v/>
      </c>
      <c r="AW64" s="136" t="str">
        <f t="shared" si="3"/>
        <v/>
      </c>
      <c r="AX64" s="399">
        <f>IF(SUMIF($C$22:$C$60, "介護職員", AX22:AX60)=0,"",SUMIF($C$22:$C$60, "介護職員", AX22:AX60))</f>
        <v>448</v>
      </c>
      <c r="AY64" s="400"/>
      <c r="AZ64" s="401">
        <f>IF(AX64="","",IF($BB$3="計画",AX64/4,IF($BB$3="実績",AX64/(【記載例】認知症型通所介護!$BB$8/7),"")))</f>
        <v>112</v>
      </c>
      <c r="BA64" s="402"/>
      <c r="BB64" s="375"/>
      <c r="BC64" s="376"/>
      <c r="BD64" s="376"/>
      <c r="BE64" s="376"/>
      <c r="BF64" s="377"/>
    </row>
    <row r="65" spans="1:73" ht="20.25" customHeight="1" x14ac:dyDescent="0.4">
      <c r="B65" s="132"/>
      <c r="C65" s="133"/>
      <c r="D65" s="133"/>
      <c r="E65" s="133"/>
      <c r="F65" s="133"/>
      <c r="G65" s="133"/>
      <c r="H65" s="397" t="s">
        <v>215</v>
      </c>
      <c r="I65" s="397"/>
      <c r="J65" s="397"/>
      <c r="K65" s="397"/>
      <c r="L65" s="397"/>
      <c r="M65" s="397"/>
      <c r="N65" s="397"/>
      <c r="O65" s="397"/>
      <c r="P65" s="397"/>
      <c r="Q65" s="397"/>
      <c r="R65" s="398"/>
      <c r="S65" s="137">
        <v>12</v>
      </c>
      <c r="T65" s="138">
        <v>12</v>
      </c>
      <c r="U65" s="138">
        <v>12</v>
      </c>
      <c r="V65" s="138">
        <v>12</v>
      </c>
      <c r="W65" s="138">
        <v>12</v>
      </c>
      <c r="X65" s="138">
        <v>12</v>
      </c>
      <c r="Y65" s="139">
        <v>12</v>
      </c>
      <c r="Z65" s="137">
        <v>12</v>
      </c>
      <c r="AA65" s="138">
        <v>12</v>
      </c>
      <c r="AB65" s="138">
        <v>12</v>
      </c>
      <c r="AC65" s="138">
        <v>12</v>
      </c>
      <c r="AD65" s="138">
        <v>12</v>
      </c>
      <c r="AE65" s="138">
        <v>12</v>
      </c>
      <c r="AF65" s="139">
        <v>12</v>
      </c>
      <c r="AG65" s="137">
        <v>12</v>
      </c>
      <c r="AH65" s="138">
        <v>12</v>
      </c>
      <c r="AI65" s="138">
        <v>12</v>
      </c>
      <c r="AJ65" s="138">
        <v>12</v>
      </c>
      <c r="AK65" s="138">
        <v>12</v>
      </c>
      <c r="AL65" s="138">
        <v>12</v>
      </c>
      <c r="AM65" s="139">
        <v>12</v>
      </c>
      <c r="AN65" s="137">
        <v>12</v>
      </c>
      <c r="AO65" s="138">
        <v>12</v>
      </c>
      <c r="AP65" s="138">
        <v>12</v>
      </c>
      <c r="AQ65" s="138">
        <v>12</v>
      </c>
      <c r="AR65" s="138">
        <v>12</v>
      </c>
      <c r="AS65" s="138">
        <v>12</v>
      </c>
      <c r="AT65" s="139">
        <v>12</v>
      </c>
      <c r="AU65" s="137"/>
      <c r="AV65" s="138"/>
      <c r="AW65" s="139"/>
      <c r="AX65" s="403"/>
      <c r="AY65" s="404"/>
      <c r="AZ65" s="404"/>
      <c r="BA65" s="405"/>
      <c r="BB65" s="375"/>
      <c r="BC65" s="376"/>
      <c r="BD65" s="376"/>
      <c r="BE65" s="376"/>
      <c r="BF65" s="377"/>
    </row>
    <row r="66" spans="1:73" ht="20.25" customHeight="1" thickBot="1" x14ac:dyDescent="0.45">
      <c r="B66" s="132"/>
      <c r="C66" s="133"/>
      <c r="D66" s="133"/>
      <c r="E66" s="133"/>
      <c r="F66" s="133"/>
      <c r="G66" s="133"/>
      <c r="H66" s="385" t="s">
        <v>216</v>
      </c>
      <c r="I66" s="385"/>
      <c r="J66" s="385"/>
      <c r="K66" s="385"/>
      <c r="L66" s="385"/>
      <c r="M66" s="385"/>
      <c r="N66" s="385"/>
      <c r="O66" s="385"/>
      <c r="P66" s="385"/>
      <c r="Q66" s="385"/>
      <c r="R66" s="386"/>
      <c r="S66" s="137">
        <v>7</v>
      </c>
      <c r="T66" s="138">
        <v>7</v>
      </c>
      <c r="U66" s="138">
        <v>7</v>
      </c>
      <c r="V66" s="138">
        <v>7</v>
      </c>
      <c r="W66" s="138">
        <v>7</v>
      </c>
      <c r="X66" s="138">
        <v>7</v>
      </c>
      <c r="Y66" s="139">
        <v>7</v>
      </c>
      <c r="Z66" s="137">
        <v>7</v>
      </c>
      <c r="AA66" s="138">
        <v>7</v>
      </c>
      <c r="AB66" s="138">
        <v>7</v>
      </c>
      <c r="AC66" s="138">
        <v>7</v>
      </c>
      <c r="AD66" s="138">
        <v>7</v>
      </c>
      <c r="AE66" s="138">
        <v>7</v>
      </c>
      <c r="AF66" s="139">
        <v>7</v>
      </c>
      <c r="AG66" s="137">
        <v>7</v>
      </c>
      <c r="AH66" s="138">
        <v>7</v>
      </c>
      <c r="AI66" s="138">
        <v>7</v>
      </c>
      <c r="AJ66" s="138">
        <v>7</v>
      </c>
      <c r="AK66" s="138">
        <v>7</v>
      </c>
      <c r="AL66" s="138">
        <v>7</v>
      </c>
      <c r="AM66" s="139">
        <v>7</v>
      </c>
      <c r="AN66" s="137">
        <v>7</v>
      </c>
      <c r="AO66" s="138">
        <v>7</v>
      </c>
      <c r="AP66" s="138">
        <v>7</v>
      </c>
      <c r="AQ66" s="138">
        <v>7</v>
      </c>
      <c r="AR66" s="138">
        <v>7</v>
      </c>
      <c r="AS66" s="138">
        <v>7</v>
      </c>
      <c r="AT66" s="139">
        <v>7</v>
      </c>
      <c r="AU66" s="137"/>
      <c r="AV66" s="138"/>
      <c r="AW66" s="139"/>
      <c r="AX66" s="406"/>
      <c r="AY66" s="407"/>
      <c r="AZ66" s="407"/>
      <c r="BA66" s="408"/>
      <c r="BB66" s="375"/>
      <c r="BC66" s="376"/>
      <c r="BD66" s="376"/>
      <c r="BE66" s="376"/>
      <c r="BF66" s="377"/>
    </row>
    <row r="67" spans="1:73" ht="18.75" customHeight="1" x14ac:dyDescent="0.4">
      <c r="B67" s="240" t="s">
        <v>226</v>
      </c>
      <c r="C67" s="241"/>
      <c r="D67" s="241"/>
      <c r="E67" s="241"/>
      <c r="F67" s="241"/>
      <c r="G67" s="241"/>
      <c r="H67" s="244"/>
      <c r="I67" s="244"/>
      <c r="J67" s="244"/>
      <c r="K67" s="256"/>
      <c r="L67" s="381" t="s">
        <v>73</v>
      </c>
      <c r="M67" s="381"/>
      <c r="N67" s="381"/>
      <c r="O67" s="381"/>
      <c r="P67" s="381"/>
      <c r="Q67" s="381"/>
      <c r="R67" s="382"/>
      <c r="S67" s="140">
        <f>IF($L67="","",IF(COUNTIFS($F$22:$F$60,$L67,S$22:S$60,"&gt;0")=0,"",COUNTIFS($F$22:$F$60,$L67,S$22:S$60,"&gt;0")))</f>
        <v>1</v>
      </c>
      <c r="T67" s="141">
        <f t="shared" ref="T67:AW71" si="4">IF($L67="","",IF(COUNTIFS($F$22:$F$60,$L67,T$22:T$60,"&gt;0")=0,"",COUNTIFS($F$22:$F$60,$L67,T$22:T$60,"&gt;0")))</f>
        <v>1</v>
      </c>
      <c r="U67" s="141">
        <f t="shared" si="4"/>
        <v>1</v>
      </c>
      <c r="V67" s="141">
        <f t="shared" si="4"/>
        <v>1</v>
      </c>
      <c r="W67" s="141">
        <f t="shared" si="4"/>
        <v>1</v>
      </c>
      <c r="X67" s="141">
        <f t="shared" si="4"/>
        <v>1</v>
      </c>
      <c r="Y67" s="142">
        <f t="shared" si="4"/>
        <v>1</v>
      </c>
      <c r="Z67" s="143">
        <f t="shared" si="4"/>
        <v>1</v>
      </c>
      <c r="AA67" s="141">
        <f t="shared" si="4"/>
        <v>1</v>
      </c>
      <c r="AB67" s="141">
        <f t="shared" si="4"/>
        <v>1</v>
      </c>
      <c r="AC67" s="141">
        <f t="shared" si="4"/>
        <v>1</v>
      </c>
      <c r="AD67" s="141">
        <f t="shared" si="4"/>
        <v>1</v>
      </c>
      <c r="AE67" s="141">
        <f t="shared" si="4"/>
        <v>1</v>
      </c>
      <c r="AF67" s="142">
        <f t="shared" si="4"/>
        <v>1</v>
      </c>
      <c r="AG67" s="141">
        <f t="shared" si="4"/>
        <v>1</v>
      </c>
      <c r="AH67" s="141">
        <f t="shared" si="4"/>
        <v>1</v>
      </c>
      <c r="AI67" s="141">
        <f t="shared" si="4"/>
        <v>1</v>
      </c>
      <c r="AJ67" s="141">
        <f t="shared" si="4"/>
        <v>1</v>
      </c>
      <c r="AK67" s="141">
        <f t="shared" si="4"/>
        <v>1</v>
      </c>
      <c r="AL67" s="141">
        <f t="shared" si="4"/>
        <v>1</v>
      </c>
      <c r="AM67" s="142">
        <f t="shared" si="4"/>
        <v>1</v>
      </c>
      <c r="AN67" s="141">
        <f t="shared" si="4"/>
        <v>1</v>
      </c>
      <c r="AO67" s="141">
        <f t="shared" si="4"/>
        <v>1</v>
      </c>
      <c r="AP67" s="141">
        <f t="shared" si="4"/>
        <v>1</v>
      </c>
      <c r="AQ67" s="141">
        <f t="shared" si="4"/>
        <v>1</v>
      </c>
      <c r="AR67" s="141">
        <f t="shared" si="4"/>
        <v>1</v>
      </c>
      <c r="AS67" s="141">
        <f t="shared" si="4"/>
        <v>1</v>
      </c>
      <c r="AT67" s="142">
        <f t="shared" si="4"/>
        <v>1</v>
      </c>
      <c r="AU67" s="141" t="str">
        <f t="shared" si="4"/>
        <v/>
      </c>
      <c r="AV67" s="141" t="str">
        <f t="shared" si="4"/>
        <v/>
      </c>
      <c r="AW67" s="142" t="str">
        <f t="shared" si="4"/>
        <v/>
      </c>
      <c r="AX67" s="406"/>
      <c r="AY67" s="407"/>
      <c r="AZ67" s="407"/>
      <c r="BA67" s="408"/>
      <c r="BB67" s="375"/>
      <c r="BC67" s="376"/>
      <c r="BD67" s="376"/>
      <c r="BE67" s="376"/>
      <c r="BF67" s="377"/>
    </row>
    <row r="68" spans="1:73" ht="18.75" customHeight="1" x14ac:dyDescent="0.4">
      <c r="B68" s="243"/>
      <c r="C68" s="244"/>
      <c r="D68" s="244"/>
      <c r="E68" s="244"/>
      <c r="F68" s="244"/>
      <c r="G68" s="244"/>
      <c r="H68" s="244"/>
      <c r="I68" s="244"/>
      <c r="J68" s="244"/>
      <c r="K68" s="256"/>
      <c r="L68" s="274" t="s">
        <v>5</v>
      </c>
      <c r="M68" s="274"/>
      <c r="N68" s="274"/>
      <c r="O68" s="274"/>
      <c r="P68" s="274"/>
      <c r="Q68" s="274"/>
      <c r="R68" s="275"/>
      <c r="S68" s="144">
        <f t="shared" ref="S68:AH71" si="5">IF($L68="","",IF(COUNTIFS($F$22:$F$60,$L68,S$22:S$60,"&gt;0")=0,"",COUNTIFS($F$22:$F$60,$L68,S$22:S$60,"&gt;0")))</f>
        <v>1</v>
      </c>
      <c r="T68" s="145">
        <f>IF($L68="","",IF(COUNTIFS($F$22:$F$60,$L68,T$22:T$60,"&gt;0")=0,"",COUNTIFS($F$22:$F$60,$L68,T$22:T$60,"&gt;0")))</f>
        <v>1</v>
      </c>
      <c r="U68" s="145">
        <f t="shared" si="5"/>
        <v>1</v>
      </c>
      <c r="V68" s="145">
        <f t="shared" si="5"/>
        <v>1</v>
      </c>
      <c r="W68" s="145">
        <f t="shared" si="5"/>
        <v>1</v>
      </c>
      <c r="X68" s="145">
        <f t="shared" si="5"/>
        <v>1</v>
      </c>
      <c r="Y68" s="146">
        <f t="shared" si="5"/>
        <v>1</v>
      </c>
      <c r="Z68" s="147">
        <f t="shared" si="5"/>
        <v>1</v>
      </c>
      <c r="AA68" s="145">
        <f t="shared" si="5"/>
        <v>1</v>
      </c>
      <c r="AB68" s="145">
        <f t="shared" si="5"/>
        <v>1</v>
      </c>
      <c r="AC68" s="145">
        <f t="shared" si="5"/>
        <v>1</v>
      </c>
      <c r="AD68" s="145">
        <f t="shared" si="5"/>
        <v>1</v>
      </c>
      <c r="AE68" s="145">
        <f t="shared" si="5"/>
        <v>1</v>
      </c>
      <c r="AF68" s="146">
        <f t="shared" si="5"/>
        <v>1</v>
      </c>
      <c r="AG68" s="145">
        <f t="shared" si="5"/>
        <v>1</v>
      </c>
      <c r="AH68" s="145">
        <f t="shared" si="5"/>
        <v>1</v>
      </c>
      <c r="AI68" s="145">
        <f t="shared" si="4"/>
        <v>1</v>
      </c>
      <c r="AJ68" s="145">
        <f t="shared" si="4"/>
        <v>1</v>
      </c>
      <c r="AK68" s="145">
        <f t="shared" si="4"/>
        <v>1</v>
      </c>
      <c r="AL68" s="145">
        <f t="shared" si="4"/>
        <v>1</v>
      </c>
      <c r="AM68" s="146">
        <f t="shared" si="4"/>
        <v>1</v>
      </c>
      <c r="AN68" s="145">
        <f t="shared" si="4"/>
        <v>1</v>
      </c>
      <c r="AO68" s="145">
        <f t="shared" si="4"/>
        <v>1</v>
      </c>
      <c r="AP68" s="145">
        <f t="shared" si="4"/>
        <v>1</v>
      </c>
      <c r="AQ68" s="145">
        <f t="shared" si="4"/>
        <v>1</v>
      </c>
      <c r="AR68" s="145">
        <f t="shared" si="4"/>
        <v>1</v>
      </c>
      <c r="AS68" s="145">
        <f t="shared" si="4"/>
        <v>1</v>
      </c>
      <c r="AT68" s="146">
        <f t="shared" si="4"/>
        <v>1</v>
      </c>
      <c r="AU68" s="145" t="str">
        <f t="shared" si="4"/>
        <v/>
      </c>
      <c r="AV68" s="145" t="str">
        <f t="shared" si="4"/>
        <v/>
      </c>
      <c r="AW68" s="146" t="str">
        <f t="shared" si="4"/>
        <v/>
      </c>
      <c r="AX68" s="406"/>
      <c r="AY68" s="407"/>
      <c r="AZ68" s="407"/>
      <c r="BA68" s="408"/>
      <c r="BB68" s="375"/>
      <c r="BC68" s="376"/>
      <c r="BD68" s="376"/>
      <c r="BE68" s="376"/>
      <c r="BF68" s="377"/>
    </row>
    <row r="69" spans="1:73" ht="18.75" customHeight="1" x14ac:dyDescent="0.4">
      <c r="B69" s="243"/>
      <c r="C69" s="244"/>
      <c r="D69" s="244"/>
      <c r="E69" s="244"/>
      <c r="F69" s="244"/>
      <c r="G69" s="244"/>
      <c r="H69" s="244"/>
      <c r="I69" s="244"/>
      <c r="J69" s="244"/>
      <c r="K69" s="256"/>
      <c r="L69" s="274" t="s">
        <v>74</v>
      </c>
      <c r="M69" s="274"/>
      <c r="N69" s="274"/>
      <c r="O69" s="274"/>
      <c r="P69" s="274"/>
      <c r="Q69" s="274"/>
      <c r="R69" s="275"/>
      <c r="S69" s="144">
        <f t="shared" si="5"/>
        <v>2</v>
      </c>
      <c r="T69" s="145">
        <f t="shared" si="4"/>
        <v>2</v>
      </c>
      <c r="U69" s="145">
        <f t="shared" si="4"/>
        <v>2</v>
      </c>
      <c r="V69" s="145">
        <f t="shared" si="4"/>
        <v>2</v>
      </c>
      <c r="W69" s="145">
        <f t="shared" si="4"/>
        <v>2</v>
      </c>
      <c r="X69" s="145">
        <f>IF($L69="","",IF(COUNTIFS($F$22:$F$60,$L69,X$22:X$60,"&gt;0")=0,"",COUNTIFS($F$22:$F$60,$L69,X$22:X$60,"&gt;0")))</f>
        <v>2</v>
      </c>
      <c r="Y69" s="146">
        <f t="shared" si="4"/>
        <v>2</v>
      </c>
      <c r="Z69" s="147">
        <f t="shared" si="4"/>
        <v>2</v>
      </c>
      <c r="AA69" s="145">
        <f t="shared" si="4"/>
        <v>2</v>
      </c>
      <c r="AB69" s="145">
        <f t="shared" si="4"/>
        <v>2</v>
      </c>
      <c r="AC69" s="145">
        <f t="shared" si="4"/>
        <v>2</v>
      </c>
      <c r="AD69" s="145">
        <f t="shared" si="4"/>
        <v>2</v>
      </c>
      <c r="AE69" s="145">
        <f t="shared" si="4"/>
        <v>2</v>
      </c>
      <c r="AF69" s="146">
        <f t="shared" si="4"/>
        <v>2</v>
      </c>
      <c r="AG69" s="145">
        <f t="shared" si="4"/>
        <v>2</v>
      </c>
      <c r="AH69" s="145">
        <f t="shared" si="4"/>
        <v>2</v>
      </c>
      <c r="AI69" s="145">
        <f t="shared" si="4"/>
        <v>2</v>
      </c>
      <c r="AJ69" s="145">
        <f t="shared" si="4"/>
        <v>2</v>
      </c>
      <c r="AK69" s="145">
        <f t="shared" si="4"/>
        <v>2</v>
      </c>
      <c r="AL69" s="145">
        <f t="shared" si="4"/>
        <v>2</v>
      </c>
      <c r="AM69" s="146">
        <f t="shared" si="4"/>
        <v>2</v>
      </c>
      <c r="AN69" s="145">
        <f t="shared" si="4"/>
        <v>2</v>
      </c>
      <c r="AO69" s="145">
        <f t="shared" si="4"/>
        <v>2</v>
      </c>
      <c r="AP69" s="145">
        <f t="shared" si="4"/>
        <v>2</v>
      </c>
      <c r="AQ69" s="145">
        <f t="shared" si="4"/>
        <v>2</v>
      </c>
      <c r="AR69" s="145">
        <f t="shared" si="4"/>
        <v>2</v>
      </c>
      <c r="AS69" s="145">
        <f t="shared" si="4"/>
        <v>2</v>
      </c>
      <c r="AT69" s="146">
        <f t="shared" si="4"/>
        <v>2</v>
      </c>
      <c r="AU69" s="145" t="str">
        <f t="shared" si="4"/>
        <v/>
      </c>
      <c r="AV69" s="145" t="str">
        <f t="shared" si="4"/>
        <v/>
      </c>
      <c r="AW69" s="146" t="str">
        <f t="shared" si="4"/>
        <v/>
      </c>
      <c r="AX69" s="406"/>
      <c r="AY69" s="407"/>
      <c r="AZ69" s="407"/>
      <c r="BA69" s="408"/>
      <c r="BB69" s="375"/>
      <c r="BC69" s="376"/>
      <c r="BD69" s="376"/>
      <c r="BE69" s="376"/>
      <c r="BF69" s="377"/>
    </row>
    <row r="70" spans="1:73" ht="18.75" customHeight="1" x14ac:dyDescent="0.4">
      <c r="B70" s="243"/>
      <c r="C70" s="244"/>
      <c r="D70" s="244"/>
      <c r="E70" s="244"/>
      <c r="F70" s="244"/>
      <c r="G70" s="244"/>
      <c r="H70" s="244"/>
      <c r="I70" s="244"/>
      <c r="J70" s="244"/>
      <c r="K70" s="256"/>
      <c r="L70" s="274" t="s">
        <v>75</v>
      </c>
      <c r="M70" s="274"/>
      <c r="N70" s="274"/>
      <c r="O70" s="274"/>
      <c r="P70" s="274"/>
      <c r="Q70" s="274"/>
      <c r="R70" s="275"/>
      <c r="S70" s="144">
        <f t="shared" si="5"/>
        <v>1</v>
      </c>
      <c r="T70" s="145">
        <f t="shared" si="4"/>
        <v>1</v>
      </c>
      <c r="U70" s="145">
        <f t="shared" si="4"/>
        <v>1</v>
      </c>
      <c r="V70" s="145">
        <f t="shared" si="4"/>
        <v>1</v>
      </c>
      <c r="W70" s="145">
        <f t="shared" si="4"/>
        <v>1</v>
      </c>
      <c r="X70" s="145">
        <f t="shared" si="4"/>
        <v>1</v>
      </c>
      <c r="Y70" s="146">
        <f t="shared" si="4"/>
        <v>1</v>
      </c>
      <c r="Z70" s="147">
        <f t="shared" si="4"/>
        <v>1</v>
      </c>
      <c r="AA70" s="145">
        <f t="shared" si="4"/>
        <v>1</v>
      </c>
      <c r="AB70" s="145">
        <f t="shared" si="4"/>
        <v>1</v>
      </c>
      <c r="AC70" s="145">
        <f t="shared" si="4"/>
        <v>1</v>
      </c>
      <c r="AD70" s="145">
        <f t="shared" si="4"/>
        <v>1</v>
      </c>
      <c r="AE70" s="145">
        <f t="shared" si="4"/>
        <v>1</v>
      </c>
      <c r="AF70" s="146">
        <f t="shared" si="4"/>
        <v>1</v>
      </c>
      <c r="AG70" s="145">
        <f t="shared" si="4"/>
        <v>1</v>
      </c>
      <c r="AH70" s="145">
        <f t="shared" si="4"/>
        <v>1</v>
      </c>
      <c r="AI70" s="145">
        <f t="shared" si="4"/>
        <v>1</v>
      </c>
      <c r="AJ70" s="145">
        <f t="shared" si="4"/>
        <v>1</v>
      </c>
      <c r="AK70" s="145">
        <f t="shared" si="4"/>
        <v>1</v>
      </c>
      <c r="AL70" s="145">
        <f t="shared" si="4"/>
        <v>1</v>
      </c>
      <c r="AM70" s="146">
        <f t="shared" si="4"/>
        <v>1</v>
      </c>
      <c r="AN70" s="145">
        <f t="shared" si="4"/>
        <v>1</v>
      </c>
      <c r="AO70" s="145">
        <f t="shared" si="4"/>
        <v>1</v>
      </c>
      <c r="AP70" s="145">
        <f t="shared" si="4"/>
        <v>1</v>
      </c>
      <c r="AQ70" s="145">
        <f t="shared" si="4"/>
        <v>1</v>
      </c>
      <c r="AR70" s="145">
        <f t="shared" si="4"/>
        <v>1</v>
      </c>
      <c r="AS70" s="145">
        <f t="shared" si="4"/>
        <v>1</v>
      </c>
      <c r="AT70" s="146">
        <f t="shared" si="4"/>
        <v>1</v>
      </c>
      <c r="AU70" s="145" t="str">
        <f t="shared" si="4"/>
        <v/>
      </c>
      <c r="AV70" s="145" t="str">
        <f t="shared" si="4"/>
        <v/>
      </c>
      <c r="AW70" s="146" t="str">
        <f t="shared" si="4"/>
        <v/>
      </c>
      <c r="AX70" s="406"/>
      <c r="AY70" s="407"/>
      <c r="AZ70" s="407"/>
      <c r="BA70" s="408"/>
      <c r="BB70" s="375"/>
      <c r="BC70" s="376"/>
      <c r="BD70" s="376"/>
      <c r="BE70" s="376"/>
      <c r="BF70" s="377"/>
    </row>
    <row r="71" spans="1:73" ht="18.75" customHeight="1" thickBot="1" x14ac:dyDescent="0.45">
      <c r="B71" s="246"/>
      <c r="C71" s="247"/>
      <c r="D71" s="247"/>
      <c r="E71" s="247"/>
      <c r="F71" s="247"/>
      <c r="G71" s="247"/>
      <c r="H71" s="247"/>
      <c r="I71" s="247"/>
      <c r="J71" s="247"/>
      <c r="K71" s="257"/>
      <c r="L71" s="383"/>
      <c r="M71" s="383"/>
      <c r="N71" s="383"/>
      <c r="O71" s="383"/>
      <c r="P71" s="383"/>
      <c r="Q71" s="383"/>
      <c r="R71" s="384"/>
      <c r="S71" s="148" t="str">
        <f t="shared" si="5"/>
        <v/>
      </c>
      <c r="T71" s="149" t="str">
        <f t="shared" si="4"/>
        <v/>
      </c>
      <c r="U71" s="149" t="str">
        <f t="shared" si="4"/>
        <v/>
      </c>
      <c r="V71" s="149" t="str">
        <f t="shared" si="4"/>
        <v/>
      </c>
      <c r="W71" s="149" t="str">
        <f t="shared" si="4"/>
        <v/>
      </c>
      <c r="X71" s="149" t="str">
        <f t="shared" si="4"/>
        <v/>
      </c>
      <c r="Y71" s="150" t="str">
        <f t="shared" si="4"/>
        <v/>
      </c>
      <c r="Z71" s="151" t="str">
        <f t="shared" si="4"/>
        <v/>
      </c>
      <c r="AA71" s="149" t="str">
        <f t="shared" si="4"/>
        <v/>
      </c>
      <c r="AB71" s="149" t="str">
        <f t="shared" si="4"/>
        <v/>
      </c>
      <c r="AC71" s="149" t="str">
        <f t="shared" si="4"/>
        <v/>
      </c>
      <c r="AD71" s="149" t="str">
        <f t="shared" si="4"/>
        <v/>
      </c>
      <c r="AE71" s="149" t="str">
        <f t="shared" si="4"/>
        <v/>
      </c>
      <c r="AF71" s="150" t="str">
        <f t="shared" si="4"/>
        <v/>
      </c>
      <c r="AG71" s="149" t="str">
        <f t="shared" si="4"/>
        <v/>
      </c>
      <c r="AH71" s="149" t="str">
        <f t="shared" si="4"/>
        <v/>
      </c>
      <c r="AI71" s="149" t="str">
        <f t="shared" si="4"/>
        <v/>
      </c>
      <c r="AJ71" s="149" t="str">
        <f t="shared" si="4"/>
        <v/>
      </c>
      <c r="AK71" s="149" t="str">
        <f t="shared" si="4"/>
        <v/>
      </c>
      <c r="AL71" s="149" t="str">
        <f t="shared" si="4"/>
        <v/>
      </c>
      <c r="AM71" s="150" t="str">
        <f t="shared" si="4"/>
        <v/>
      </c>
      <c r="AN71" s="149" t="str">
        <f t="shared" si="4"/>
        <v/>
      </c>
      <c r="AO71" s="149" t="str">
        <f t="shared" si="4"/>
        <v/>
      </c>
      <c r="AP71" s="149" t="str">
        <f t="shared" si="4"/>
        <v/>
      </c>
      <c r="AQ71" s="149" t="str">
        <f t="shared" si="4"/>
        <v/>
      </c>
      <c r="AR71" s="149" t="str">
        <f t="shared" si="4"/>
        <v/>
      </c>
      <c r="AS71" s="149" t="str">
        <f t="shared" si="4"/>
        <v/>
      </c>
      <c r="AT71" s="150" t="str">
        <f t="shared" si="4"/>
        <v/>
      </c>
      <c r="AU71" s="149" t="str">
        <f t="shared" si="4"/>
        <v/>
      </c>
      <c r="AV71" s="149" t="str">
        <f t="shared" si="4"/>
        <v/>
      </c>
      <c r="AW71" s="150" t="str">
        <f t="shared" si="4"/>
        <v/>
      </c>
      <c r="AX71" s="409"/>
      <c r="AY71" s="410"/>
      <c r="AZ71" s="410"/>
      <c r="BA71" s="411"/>
      <c r="BB71" s="378"/>
      <c r="BC71" s="379"/>
      <c r="BD71" s="379"/>
      <c r="BE71" s="379"/>
      <c r="BF71" s="380"/>
    </row>
    <row r="72" spans="1:73" ht="13.5" customHeight="1" x14ac:dyDescent="0.4">
      <c r="C72" s="18"/>
      <c r="D72" s="18"/>
      <c r="E72" s="18"/>
      <c r="F72" s="18"/>
      <c r="G72" s="23"/>
      <c r="H72" s="24"/>
      <c r="AF72" s="7"/>
    </row>
    <row r="73" spans="1:73" ht="11.45" customHeight="1" x14ac:dyDescent="0.4">
      <c r="A73" s="13"/>
      <c r="B73" s="13"/>
      <c r="C73" s="13"/>
      <c r="D73" s="13"/>
      <c r="E73" s="13"/>
      <c r="F73" s="13"/>
      <c r="G73" s="13"/>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1"/>
      <c r="AS73" s="11"/>
      <c r="AT73" s="11"/>
      <c r="AU73" s="11"/>
      <c r="AV73" s="11"/>
      <c r="AW73" s="11"/>
      <c r="AX73" s="11"/>
      <c r="AY73" s="11"/>
      <c r="AZ73" s="11"/>
      <c r="BA73" s="11"/>
    </row>
    <row r="74" spans="1:73" ht="20.25" customHeight="1" x14ac:dyDescent="0.2">
      <c r="A74" s="14"/>
      <c r="B74" s="14"/>
      <c r="C74" s="13"/>
      <c r="D74" s="13"/>
      <c r="E74" s="13"/>
      <c r="F74" s="13"/>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2"/>
      <c r="AS74" s="12"/>
      <c r="AT74" s="12"/>
      <c r="AU74" s="12"/>
      <c r="AV74" s="12"/>
      <c r="BN74" s="2"/>
      <c r="BO74" s="1"/>
      <c r="BP74" s="2"/>
      <c r="BQ74" s="2"/>
      <c r="BR74" s="2"/>
      <c r="BS74" s="3"/>
      <c r="BT74" s="4"/>
      <c r="BU74" s="4"/>
    </row>
    <row r="75" spans="1:73" ht="20.25" customHeight="1" x14ac:dyDescent="0.4">
      <c r="A75" s="13"/>
      <c r="B75" s="13"/>
      <c r="C75" s="17"/>
      <c r="D75" s="17"/>
      <c r="E75" s="17"/>
      <c r="F75" s="17"/>
      <c r="G75" s="17"/>
      <c r="H75" s="15"/>
      <c r="I75" s="15"/>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73" ht="20.25" customHeight="1" x14ac:dyDescent="0.4">
      <c r="A76" s="13"/>
      <c r="B76" s="13"/>
      <c r="C76" s="17"/>
      <c r="D76" s="17"/>
      <c r="E76" s="17"/>
      <c r="F76" s="17"/>
      <c r="G76" s="17"/>
      <c r="H76" s="15"/>
      <c r="I76" s="15"/>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73" ht="20.25" customHeight="1" x14ac:dyDescent="0.4">
      <c r="A77" s="13"/>
      <c r="B77" s="13"/>
      <c r="C77" s="15"/>
      <c r="D77" s="15"/>
      <c r="E77" s="15"/>
      <c r="F77" s="15"/>
      <c r="G77" s="15"/>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73" ht="20.25" customHeight="1" x14ac:dyDescent="0.4">
      <c r="A78" s="13"/>
      <c r="B78" s="13"/>
      <c r="C78" s="15"/>
      <c r="D78" s="15"/>
      <c r="E78" s="15"/>
      <c r="F78" s="15"/>
      <c r="G78" s="15"/>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73" ht="20.25" customHeight="1" x14ac:dyDescent="0.4">
      <c r="A79" s="13"/>
      <c r="B79" s="13"/>
      <c r="C79" s="15"/>
      <c r="D79" s="15"/>
      <c r="E79" s="15"/>
      <c r="F79" s="15"/>
      <c r="G79" s="15"/>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row>
    <row r="80" spans="1:73" ht="20.25" customHeight="1" x14ac:dyDescent="0.4">
      <c r="C80" s="7"/>
      <c r="D80" s="7"/>
      <c r="E80" s="7"/>
      <c r="F80" s="7"/>
      <c r="G80" s="7"/>
    </row>
  </sheetData>
  <sheetProtection insertColumns="0" deleteRows="0"/>
  <mergeCells count="282">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8">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 operator="lessThan" allowBlank="1" showInputMessage="1" showErrorMessage="1" sqref="AU8:AV8"/>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141"/>
  <sheetViews>
    <sheetView tabSelected="1" topLeftCell="A22" workbookViewId="0">
      <selection activeCell="K7" sqref="K7"/>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35" x14ac:dyDescent="0.4">
      <c r="A1" s="152"/>
      <c r="B1" s="153" t="s">
        <v>83</v>
      </c>
      <c r="C1" s="154"/>
      <c r="D1" s="154"/>
      <c r="E1" s="152"/>
      <c r="F1" s="152"/>
      <c r="G1" s="152"/>
      <c r="H1" s="152"/>
      <c r="I1" s="154"/>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row>
    <row r="2" spans="1:35" x14ac:dyDescent="0.4">
      <c r="A2" s="152"/>
      <c r="B2" s="155" t="s">
        <v>84</v>
      </c>
      <c r="C2" s="154"/>
      <c r="D2" s="154"/>
      <c r="E2" s="156" t="s">
        <v>207</v>
      </c>
      <c r="F2" s="152"/>
      <c r="G2" s="152"/>
      <c r="H2" s="152"/>
      <c r="I2" s="157" t="s">
        <v>208</v>
      </c>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row>
    <row r="3" spans="1:35" x14ac:dyDescent="0.4">
      <c r="A3" s="152"/>
      <c r="B3" s="155"/>
      <c r="C3" s="154"/>
      <c r="D3" s="154"/>
      <c r="E3" s="414" t="s">
        <v>54</v>
      </c>
      <c r="F3" s="414"/>
      <c r="G3" s="414"/>
      <c r="H3" s="414"/>
      <c r="I3" s="414"/>
      <c r="J3" s="414"/>
      <c r="K3" s="414"/>
      <c r="L3" s="152"/>
      <c r="M3" s="414" t="s">
        <v>51</v>
      </c>
      <c r="N3" s="414"/>
      <c r="O3" s="414"/>
      <c r="P3" s="152"/>
      <c r="Q3" s="414" t="s">
        <v>105</v>
      </c>
      <c r="R3" s="414"/>
      <c r="S3" s="414"/>
      <c r="T3" s="414"/>
      <c r="U3" s="414"/>
      <c r="V3" s="152"/>
      <c r="W3" s="152"/>
      <c r="X3" s="152"/>
      <c r="Y3" s="152"/>
      <c r="Z3" s="152"/>
      <c r="AA3" s="152"/>
      <c r="AB3" s="152"/>
      <c r="AC3" s="152"/>
      <c r="AD3" s="152"/>
      <c r="AE3" s="152"/>
      <c r="AF3" s="152"/>
      <c r="AG3" s="152"/>
      <c r="AH3" s="152"/>
      <c r="AI3" s="152"/>
    </row>
    <row r="4" spans="1:35" x14ac:dyDescent="0.4">
      <c r="A4" s="152"/>
      <c r="B4" s="154" t="s">
        <v>85</v>
      </c>
      <c r="C4" s="154" t="s">
        <v>7</v>
      </c>
      <c r="D4" s="154"/>
      <c r="E4" s="154" t="s">
        <v>86</v>
      </c>
      <c r="F4" s="154"/>
      <c r="G4" s="154" t="s">
        <v>87</v>
      </c>
      <c r="H4" s="152"/>
      <c r="I4" s="154" t="s">
        <v>88</v>
      </c>
      <c r="J4" s="152"/>
      <c r="K4" s="154" t="s">
        <v>54</v>
      </c>
      <c r="L4" s="152"/>
      <c r="M4" s="154" t="s">
        <v>52</v>
      </c>
      <c r="N4" s="152"/>
      <c r="O4" s="154" t="s">
        <v>53</v>
      </c>
      <c r="P4" s="152"/>
      <c r="Q4" s="154" t="s">
        <v>52</v>
      </c>
      <c r="R4" s="152"/>
      <c r="S4" s="154" t="s">
        <v>53</v>
      </c>
      <c r="T4" s="152"/>
      <c r="U4" s="154" t="s">
        <v>54</v>
      </c>
      <c r="V4" s="152"/>
      <c r="W4" s="152"/>
      <c r="X4" s="152"/>
      <c r="Y4" s="152"/>
      <c r="Z4" s="152"/>
      <c r="AA4" s="152"/>
      <c r="AB4" s="152"/>
      <c r="AC4" s="152"/>
      <c r="AD4" s="152"/>
      <c r="AE4" s="152"/>
      <c r="AF4" s="152"/>
      <c r="AG4" s="152"/>
      <c r="AH4" s="152"/>
      <c r="AI4" s="152"/>
    </row>
    <row r="5" spans="1:35" x14ac:dyDescent="0.4">
      <c r="A5" s="152"/>
      <c r="B5" s="158" t="s">
        <v>89</v>
      </c>
      <c r="C5" s="159" t="s">
        <v>90</v>
      </c>
      <c r="D5" s="158" t="s">
        <v>91</v>
      </c>
      <c r="E5" s="160" t="s">
        <v>92</v>
      </c>
      <c r="F5" s="158" t="s">
        <v>2</v>
      </c>
      <c r="G5" s="160" t="s">
        <v>92</v>
      </c>
      <c r="H5" s="161" t="s">
        <v>93</v>
      </c>
      <c r="I5" s="160" t="s">
        <v>92</v>
      </c>
      <c r="J5" s="161" t="s">
        <v>21</v>
      </c>
      <c r="K5" s="162" t="s">
        <v>92</v>
      </c>
      <c r="L5" s="152"/>
      <c r="M5" s="160" t="s">
        <v>92</v>
      </c>
      <c r="N5" s="154" t="s">
        <v>2</v>
      </c>
      <c r="O5" s="160" t="s">
        <v>92</v>
      </c>
      <c r="P5" s="152"/>
      <c r="Q5" s="163" t="s">
        <v>92</v>
      </c>
      <c r="R5" s="154" t="s">
        <v>2</v>
      </c>
      <c r="S5" s="163" t="s">
        <v>92</v>
      </c>
      <c r="T5" s="152"/>
      <c r="U5" s="162" t="s">
        <v>92</v>
      </c>
      <c r="V5" s="152"/>
      <c r="W5" s="152"/>
      <c r="X5" s="152"/>
      <c r="Y5" s="152"/>
      <c r="Z5" s="152"/>
      <c r="AA5" s="152"/>
      <c r="AB5" s="152"/>
      <c r="AC5" s="152"/>
      <c r="AD5" s="152"/>
      <c r="AE5" s="152"/>
      <c r="AF5" s="152"/>
      <c r="AG5" s="152"/>
      <c r="AH5" s="152"/>
      <c r="AI5" s="152"/>
    </row>
    <row r="6" spans="1:35" x14ac:dyDescent="0.4">
      <c r="A6" s="152"/>
      <c r="B6" s="158" t="s">
        <v>94</v>
      </c>
      <c r="C6" s="159" t="s">
        <v>95</v>
      </c>
      <c r="D6" s="158" t="s">
        <v>91</v>
      </c>
      <c r="E6" s="160" t="s">
        <v>92</v>
      </c>
      <c r="F6" s="158" t="s">
        <v>2</v>
      </c>
      <c r="G6" s="160" t="s">
        <v>92</v>
      </c>
      <c r="H6" s="161" t="s">
        <v>93</v>
      </c>
      <c r="I6" s="160" t="s">
        <v>92</v>
      </c>
      <c r="J6" s="161" t="s">
        <v>21</v>
      </c>
      <c r="K6" s="162" t="s">
        <v>92</v>
      </c>
      <c r="L6" s="152"/>
      <c r="M6" s="160" t="s">
        <v>92</v>
      </c>
      <c r="N6" s="154" t="s">
        <v>2</v>
      </c>
      <c r="O6" s="160" t="s">
        <v>92</v>
      </c>
      <c r="P6" s="152"/>
      <c r="Q6" s="163" t="s">
        <v>92</v>
      </c>
      <c r="R6" s="154" t="s">
        <v>2</v>
      </c>
      <c r="S6" s="163" t="s">
        <v>92</v>
      </c>
      <c r="T6" s="152"/>
      <c r="U6" s="162" t="s">
        <v>92</v>
      </c>
      <c r="V6" s="152"/>
      <c r="W6" s="152"/>
      <c r="X6" s="152"/>
      <c r="Y6" s="152"/>
      <c r="Z6" s="152"/>
      <c r="AA6" s="152"/>
      <c r="AB6" s="152"/>
      <c r="AC6" s="152"/>
      <c r="AD6" s="152"/>
      <c r="AE6" s="152"/>
      <c r="AF6" s="152"/>
      <c r="AG6" s="152"/>
      <c r="AH6" s="152"/>
      <c r="AI6" s="152"/>
    </row>
    <row r="7" spans="1:35" x14ac:dyDescent="0.4">
      <c r="A7" s="152"/>
      <c r="B7" s="158" t="s">
        <v>96</v>
      </c>
      <c r="C7" s="159" t="s">
        <v>97</v>
      </c>
      <c r="D7" s="158" t="s">
        <v>91</v>
      </c>
      <c r="E7" s="160" t="s">
        <v>92</v>
      </c>
      <c r="F7" s="158" t="s">
        <v>2</v>
      </c>
      <c r="G7" s="160" t="s">
        <v>92</v>
      </c>
      <c r="H7" s="161" t="s">
        <v>93</v>
      </c>
      <c r="I7" s="160" t="s">
        <v>92</v>
      </c>
      <c r="J7" s="161" t="s">
        <v>21</v>
      </c>
      <c r="K7" s="162" t="s">
        <v>92</v>
      </c>
      <c r="L7" s="152"/>
      <c r="M7" s="160" t="s">
        <v>92</v>
      </c>
      <c r="N7" s="154" t="s">
        <v>2</v>
      </c>
      <c r="O7" s="160" t="s">
        <v>92</v>
      </c>
      <c r="P7" s="152"/>
      <c r="Q7" s="163" t="s">
        <v>92</v>
      </c>
      <c r="R7" s="154" t="s">
        <v>2</v>
      </c>
      <c r="S7" s="163" t="s">
        <v>92</v>
      </c>
      <c r="T7" s="152"/>
      <c r="U7" s="162" t="s">
        <v>92</v>
      </c>
      <c r="V7" s="152"/>
      <c r="W7" s="152"/>
      <c r="X7" s="152"/>
      <c r="Y7" s="152"/>
      <c r="Z7" s="152"/>
      <c r="AA7" s="152"/>
      <c r="AB7" s="152"/>
      <c r="AC7" s="152"/>
      <c r="AD7" s="152"/>
      <c r="AE7" s="152"/>
      <c r="AF7" s="152"/>
      <c r="AG7" s="152"/>
      <c r="AH7" s="152"/>
      <c r="AI7" s="152"/>
    </row>
    <row r="8" spans="1:35" x14ac:dyDescent="0.4">
      <c r="A8" s="152"/>
      <c r="B8" s="158"/>
      <c r="C8" s="159" t="s">
        <v>33</v>
      </c>
      <c r="D8" s="158" t="s">
        <v>91</v>
      </c>
      <c r="E8" s="160">
        <v>0.375</v>
      </c>
      <c r="F8" s="158" t="s">
        <v>2</v>
      </c>
      <c r="G8" s="160">
        <v>0.75</v>
      </c>
      <c r="H8" s="161" t="s">
        <v>93</v>
      </c>
      <c r="I8" s="160">
        <v>4.1666666666666664E-2</v>
      </c>
      <c r="J8" s="161" t="s">
        <v>21</v>
      </c>
      <c r="K8" s="162">
        <f>(G8-E8-I8)*24</f>
        <v>8</v>
      </c>
      <c r="L8" s="152"/>
      <c r="M8" s="160">
        <v>0.39583333333333298</v>
      </c>
      <c r="N8" s="154" t="s">
        <v>2</v>
      </c>
      <c r="O8" s="160">
        <v>0.6875</v>
      </c>
      <c r="P8" s="152"/>
      <c r="Q8" s="164">
        <f>IF(E8&lt;M8,M8,E8)</f>
        <v>0.39583333333333298</v>
      </c>
      <c r="R8" s="154" t="s">
        <v>2</v>
      </c>
      <c r="S8" s="164">
        <f>IF(G8&gt;O8,O8,G8)</f>
        <v>0.6875</v>
      </c>
      <c r="T8" s="152"/>
      <c r="U8" s="165">
        <f>(S8-Q8)*24</f>
        <v>7.0000000000000089</v>
      </c>
      <c r="V8" s="152"/>
      <c r="W8" s="152"/>
      <c r="X8" s="152"/>
      <c r="Y8" s="152"/>
      <c r="Z8" s="152"/>
      <c r="AA8" s="152"/>
      <c r="AB8" s="152"/>
      <c r="AC8" s="152"/>
      <c r="AD8" s="152"/>
      <c r="AE8" s="152"/>
      <c r="AF8" s="152"/>
      <c r="AG8" s="152"/>
      <c r="AH8" s="152"/>
      <c r="AI8" s="152"/>
    </row>
    <row r="9" spans="1:35" x14ac:dyDescent="0.4">
      <c r="A9" s="152"/>
      <c r="B9" s="158"/>
      <c r="C9" s="159" t="s">
        <v>36</v>
      </c>
      <c r="D9" s="158" t="s">
        <v>91</v>
      </c>
      <c r="E9" s="160"/>
      <c r="F9" s="158" t="s">
        <v>2</v>
      </c>
      <c r="G9" s="160"/>
      <c r="H9" s="161" t="s">
        <v>93</v>
      </c>
      <c r="I9" s="160">
        <v>0</v>
      </c>
      <c r="J9" s="161" t="s">
        <v>21</v>
      </c>
      <c r="K9" s="162">
        <f>(G9-E9-I9)*24</f>
        <v>0</v>
      </c>
      <c r="L9" s="152"/>
      <c r="M9" s="160">
        <v>0.39583333333333298</v>
      </c>
      <c r="N9" s="154" t="s">
        <v>2</v>
      </c>
      <c r="O9" s="160">
        <v>0.6875</v>
      </c>
      <c r="P9" s="152"/>
      <c r="Q9" s="164">
        <f t="shared" ref="Q9:Q21" si="0">IF(E9&lt;M9,M9,E9)</f>
        <v>0.39583333333333298</v>
      </c>
      <c r="R9" s="154" t="s">
        <v>2</v>
      </c>
      <c r="S9" s="164">
        <f t="shared" ref="S9:S21" si="1">IF(G9&gt;O9,O9,G9)</f>
        <v>0</v>
      </c>
      <c r="T9" s="152"/>
      <c r="U9" s="165">
        <f t="shared" ref="U9:U21" si="2">(S9-Q9)*24</f>
        <v>-9.4999999999999911</v>
      </c>
      <c r="V9" s="152"/>
      <c r="W9" s="152"/>
      <c r="X9" s="152"/>
      <c r="Y9" s="152"/>
      <c r="Z9" s="152"/>
      <c r="AA9" s="152"/>
      <c r="AB9" s="152"/>
      <c r="AC9" s="152"/>
      <c r="AD9" s="152"/>
      <c r="AE9" s="152"/>
      <c r="AF9" s="152"/>
      <c r="AG9" s="152"/>
      <c r="AH9" s="152"/>
      <c r="AI9" s="152"/>
    </row>
    <row r="10" spans="1:35" x14ac:dyDescent="0.4">
      <c r="A10" s="152"/>
      <c r="B10" s="158"/>
      <c r="C10" s="159" t="s">
        <v>34</v>
      </c>
      <c r="D10" s="158" t="s">
        <v>91</v>
      </c>
      <c r="E10" s="160"/>
      <c r="F10" s="158" t="s">
        <v>2</v>
      </c>
      <c r="G10" s="160"/>
      <c r="H10" s="161" t="s">
        <v>93</v>
      </c>
      <c r="I10" s="160">
        <v>0</v>
      </c>
      <c r="J10" s="161" t="s">
        <v>21</v>
      </c>
      <c r="K10" s="162">
        <f t="shared" ref="K10:K21" si="3">(G10-E10-I10)*24</f>
        <v>0</v>
      </c>
      <c r="L10" s="152"/>
      <c r="M10" s="160">
        <v>0.39583333333333298</v>
      </c>
      <c r="N10" s="154" t="s">
        <v>2</v>
      </c>
      <c r="O10" s="160">
        <v>0.6875</v>
      </c>
      <c r="P10" s="152"/>
      <c r="Q10" s="164">
        <f t="shared" si="0"/>
        <v>0.39583333333333298</v>
      </c>
      <c r="R10" s="154" t="s">
        <v>2</v>
      </c>
      <c r="S10" s="164">
        <f t="shared" si="1"/>
        <v>0</v>
      </c>
      <c r="T10" s="152"/>
      <c r="U10" s="165">
        <f t="shared" si="2"/>
        <v>-9.4999999999999911</v>
      </c>
      <c r="V10" s="152"/>
      <c r="W10" s="152"/>
      <c r="X10" s="152"/>
      <c r="Y10" s="152"/>
      <c r="Z10" s="152"/>
      <c r="AA10" s="152"/>
      <c r="AB10" s="152"/>
      <c r="AC10" s="152"/>
      <c r="AD10" s="152"/>
      <c r="AE10" s="152"/>
      <c r="AF10" s="152"/>
      <c r="AG10" s="152"/>
      <c r="AH10" s="152"/>
      <c r="AI10" s="152"/>
    </row>
    <row r="11" spans="1:35" x14ac:dyDescent="0.4">
      <c r="A11" s="152"/>
      <c r="B11" s="158"/>
      <c r="C11" s="159" t="s">
        <v>41</v>
      </c>
      <c r="D11" s="158" t="s">
        <v>91</v>
      </c>
      <c r="E11" s="160"/>
      <c r="F11" s="158" t="s">
        <v>2</v>
      </c>
      <c r="G11" s="160"/>
      <c r="H11" s="161" t="s">
        <v>93</v>
      </c>
      <c r="I11" s="160">
        <v>0</v>
      </c>
      <c r="J11" s="161" t="s">
        <v>21</v>
      </c>
      <c r="K11" s="162">
        <f t="shared" si="3"/>
        <v>0</v>
      </c>
      <c r="L11" s="152"/>
      <c r="M11" s="160">
        <v>0.39583333333333298</v>
      </c>
      <c r="N11" s="154" t="s">
        <v>2</v>
      </c>
      <c r="O11" s="160">
        <v>0.6875</v>
      </c>
      <c r="P11" s="152"/>
      <c r="Q11" s="164">
        <f t="shared" si="0"/>
        <v>0.39583333333333298</v>
      </c>
      <c r="R11" s="154" t="s">
        <v>2</v>
      </c>
      <c r="S11" s="164">
        <f t="shared" si="1"/>
        <v>0</v>
      </c>
      <c r="T11" s="152"/>
      <c r="U11" s="165">
        <f t="shared" si="2"/>
        <v>-9.4999999999999911</v>
      </c>
      <c r="V11" s="152"/>
      <c r="W11" s="152"/>
      <c r="X11" s="152"/>
      <c r="Y11" s="152"/>
      <c r="Z11" s="152"/>
      <c r="AA11" s="152"/>
      <c r="AB11" s="152"/>
      <c r="AC11" s="152"/>
      <c r="AD11" s="152"/>
      <c r="AE11" s="152"/>
      <c r="AF11" s="152"/>
      <c r="AG11" s="152"/>
      <c r="AH11" s="152"/>
      <c r="AI11" s="152"/>
    </row>
    <row r="12" spans="1:35" x14ac:dyDescent="0.4">
      <c r="A12" s="152"/>
      <c r="B12" s="158"/>
      <c r="C12" s="159" t="s">
        <v>37</v>
      </c>
      <c r="D12" s="158" t="s">
        <v>91</v>
      </c>
      <c r="E12" s="160"/>
      <c r="F12" s="158" t="s">
        <v>2</v>
      </c>
      <c r="G12" s="160"/>
      <c r="H12" s="161" t="s">
        <v>93</v>
      </c>
      <c r="I12" s="160">
        <v>0</v>
      </c>
      <c r="J12" s="161" t="s">
        <v>21</v>
      </c>
      <c r="K12" s="162">
        <f t="shared" si="3"/>
        <v>0</v>
      </c>
      <c r="L12" s="152"/>
      <c r="M12" s="160">
        <v>0.39583333333333298</v>
      </c>
      <c r="N12" s="154" t="s">
        <v>2</v>
      </c>
      <c r="O12" s="160">
        <v>0.6875</v>
      </c>
      <c r="P12" s="152"/>
      <c r="Q12" s="164">
        <f t="shared" si="0"/>
        <v>0.39583333333333298</v>
      </c>
      <c r="R12" s="154" t="s">
        <v>2</v>
      </c>
      <c r="S12" s="164">
        <f t="shared" si="1"/>
        <v>0</v>
      </c>
      <c r="T12" s="152"/>
      <c r="U12" s="165">
        <f t="shared" si="2"/>
        <v>-9.4999999999999911</v>
      </c>
      <c r="V12" s="152"/>
      <c r="W12" s="152"/>
      <c r="X12" s="152"/>
      <c r="Y12" s="152"/>
      <c r="Z12" s="152"/>
      <c r="AA12" s="152"/>
      <c r="AB12" s="152"/>
      <c r="AC12" s="152"/>
      <c r="AD12" s="152"/>
      <c r="AE12" s="152"/>
      <c r="AF12" s="152"/>
      <c r="AG12" s="152"/>
      <c r="AH12" s="152"/>
      <c r="AI12" s="152"/>
    </row>
    <row r="13" spans="1:35" x14ac:dyDescent="0.4">
      <c r="A13" s="152"/>
      <c r="B13" s="158"/>
      <c r="C13" s="159" t="s">
        <v>38</v>
      </c>
      <c r="D13" s="158" t="s">
        <v>91</v>
      </c>
      <c r="E13" s="160"/>
      <c r="F13" s="158" t="s">
        <v>2</v>
      </c>
      <c r="G13" s="160"/>
      <c r="H13" s="161" t="s">
        <v>93</v>
      </c>
      <c r="I13" s="160">
        <v>0</v>
      </c>
      <c r="J13" s="161" t="s">
        <v>21</v>
      </c>
      <c r="K13" s="162">
        <f t="shared" si="3"/>
        <v>0</v>
      </c>
      <c r="L13" s="152"/>
      <c r="M13" s="160">
        <v>0.39583333333333298</v>
      </c>
      <c r="N13" s="154" t="s">
        <v>2</v>
      </c>
      <c r="O13" s="160">
        <v>0.6875</v>
      </c>
      <c r="P13" s="152"/>
      <c r="Q13" s="164">
        <f t="shared" si="0"/>
        <v>0.39583333333333298</v>
      </c>
      <c r="R13" s="154" t="s">
        <v>2</v>
      </c>
      <c r="S13" s="164">
        <f t="shared" si="1"/>
        <v>0</v>
      </c>
      <c r="T13" s="152"/>
      <c r="U13" s="165">
        <f t="shared" si="2"/>
        <v>-9.4999999999999911</v>
      </c>
      <c r="V13" s="152"/>
      <c r="W13" s="152"/>
      <c r="X13" s="152"/>
      <c r="Y13" s="152"/>
      <c r="Z13" s="152"/>
      <c r="AA13" s="152"/>
      <c r="AB13" s="152"/>
      <c r="AC13" s="152"/>
      <c r="AD13" s="152"/>
      <c r="AE13" s="152"/>
      <c r="AF13" s="152"/>
      <c r="AG13" s="152"/>
      <c r="AH13" s="152"/>
      <c r="AI13" s="152"/>
    </row>
    <row r="14" spans="1:35" x14ac:dyDescent="0.4">
      <c r="A14" s="152"/>
      <c r="B14" s="158"/>
      <c r="C14" s="159" t="s">
        <v>42</v>
      </c>
      <c r="D14" s="158" t="s">
        <v>91</v>
      </c>
      <c r="E14" s="160"/>
      <c r="F14" s="158" t="s">
        <v>2</v>
      </c>
      <c r="G14" s="160"/>
      <c r="H14" s="161" t="s">
        <v>93</v>
      </c>
      <c r="I14" s="160">
        <v>0</v>
      </c>
      <c r="J14" s="161" t="s">
        <v>21</v>
      </c>
      <c r="K14" s="162">
        <f t="shared" si="3"/>
        <v>0</v>
      </c>
      <c r="L14" s="152"/>
      <c r="M14" s="160">
        <v>0.39583333333333298</v>
      </c>
      <c r="N14" s="154" t="s">
        <v>2</v>
      </c>
      <c r="O14" s="160">
        <v>0.6875</v>
      </c>
      <c r="P14" s="152"/>
      <c r="Q14" s="164">
        <f t="shared" si="0"/>
        <v>0.39583333333333298</v>
      </c>
      <c r="R14" s="154" t="s">
        <v>2</v>
      </c>
      <c r="S14" s="164">
        <f>IF(G14&gt;O14,O14,G14)</f>
        <v>0</v>
      </c>
      <c r="T14" s="152"/>
      <c r="U14" s="165">
        <f t="shared" si="2"/>
        <v>-9.4999999999999911</v>
      </c>
      <c r="V14" s="152"/>
      <c r="W14" s="152"/>
      <c r="X14" s="152"/>
      <c r="Y14" s="152"/>
      <c r="Z14" s="152"/>
      <c r="AA14" s="152"/>
      <c r="AB14" s="152"/>
      <c r="AC14" s="152"/>
      <c r="AD14" s="152"/>
      <c r="AE14" s="152"/>
      <c r="AF14" s="152"/>
      <c r="AG14" s="152"/>
      <c r="AH14" s="152"/>
      <c r="AI14" s="152"/>
    </row>
    <row r="15" spans="1:35" x14ac:dyDescent="0.4">
      <c r="A15" s="152"/>
      <c r="B15" s="158"/>
      <c r="C15" s="159" t="s">
        <v>35</v>
      </c>
      <c r="D15" s="158" t="s">
        <v>91</v>
      </c>
      <c r="E15" s="160"/>
      <c r="F15" s="158" t="s">
        <v>2</v>
      </c>
      <c r="G15" s="160"/>
      <c r="H15" s="161" t="s">
        <v>93</v>
      </c>
      <c r="I15" s="160">
        <v>0</v>
      </c>
      <c r="J15" s="161" t="s">
        <v>21</v>
      </c>
      <c r="K15" s="162">
        <f t="shared" si="3"/>
        <v>0</v>
      </c>
      <c r="L15" s="152"/>
      <c r="M15" s="160">
        <v>0.39583333333333298</v>
      </c>
      <c r="N15" s="154" t="s">
        <v>2</v>
      </c>
      <c r="O15" s="160">
        <v>0.6875</v>
      </c>
      <c r="P15" s="152"/>
      <c r="Q15" s="164">
        <f t="shared" si="0"/>
        <v>0.39583333333333298</v>
      </c>
      <c r="R15" s="154" t="s">
        <v>2</v>
      </c>
      <c r="S15" s="164">
        <f t="shared" si="1"/>
        <v>0</v>
      </c>
      <c r="T15" s="152"/>
      <c r="U15" s="165">
        <f t="shared" si="2"/>
        <v>-9.4999999999999911</v>
      </c>
      <c r="V15" s="152"/>
      <c r="W15" s="152"/>
      <c r="X15" s="152"/>
      <c r="Y15" s="152"/>
      <c r="Z15" s="152"/>
      <c r="AA15" s="152"/>
      <c r="AB15" s="152"/>
      <c r="AC15" s="152"/>
      <c r="AD15" s="152"/>
      <c r="AE15" s="152"/>
      <c r="AF15" s="152"/>
      <c r="AG15" s="152"/>
      <c r="AH15" s="152"/>
      <c r="AI15" s="152"/>
    </row>
    <row r="16" spans="1:35" x14ac:dyDescent="0.4">
      <c r="A16" s="152"/>
      <c r="B16" s="158"/>
      <c r="C16" s="159" t="s">
        <v>43</v>
      </c>
      <c r="D16" s="158" t="s">
        <v>91</v>
      </c>
      <c r="E16" s="160"/>
      <c r="F16" s="158" t="s">
        <v>2</v>
      </c>
      <c r="G16" s="160"/>
      <c r="H16" s="161" t="s">
        <v>93</v>
      </c>
      <c r="I16" s="160">
        <v>0</v>
      </c>
      <c r="J16" s="161" t="s">
        <v>21</v>
      </c>
      <c r="K16" s="162">
        <f t="shared" si="3"/>
        <v>0</v>
      </c>
      <c r="L16" s="152"/>
      <c r="M16" s="160">
        <v>0.39583333333333298</v>
      </c>
      <c r="N16" s="154" t="s">
        <v>2</v>
      </c>
      <c r="O16" s="160">
        <v>0.6875</v>
      </c>
      <c r="P16" s="152"/>
      <c r="Q16" s="164">
        <f t="shared" si="0"/>
        <v>0.39583333333333298</v>
      </c>
      <c r="R16" s="154" t="s">
        <v>2</v>
      </c>
      <c r="S16" s="164">
        <f t="shared" si="1"/>
        <v>0</v>
      </c>
      <c r="T16" s="152"/>
      <c r="U16" s="165">
        <f t="shared" si="2"/>
        <v>-9.4999999999999911</v>
      </c>
      <c r="V16" s="152"/>
      <c r="W16" s="152"/>
      <c r="X16" s="152"/>
      <c r="Y16" s="152"/>
      <c r="Z16" s="152"/>
      <c r="AA16" s="152"/>
      <c r="AB16" s="152"/>
      <c r="AC16" s="152"/>
      <c r="AD16" s="152"/>
      <c r="AE16" s="152"/>
      <c r="AF16" s="152"/>
      <c r="AG16" s="152"/>
      <c r="AH16" s="152"/>
      <c r="AI16" s="152"/>
    </row>
    <row r="17" spans="1:35" x14ac:dyDescent="0.4">
      <c r="A17" s="152"/>
      <c r="B17" s="158"/>
      <c r="C17" s="159" t="s">
        <v>44</v>
      </c>
      <c r="D17" s="158" t="s">
        <v>91</v>
      </c>
      <c r="E17" s="160"/>
      <c r="F17" s="158" t="s">
        <v>2</v>
      </c>
      <c r="G17" s="160"/>
      <c r="H17" s="161" t="s">
        <v>93</v>
      </c>
      <c r="I17" s="160">
        <v>0</v>
      </c>
      <c r="J17" s="161" t="s">
        <v>21</v>
      </c>
      <c r="K17" s="162">
        <f t="shared" si="3"/>
        <v>0</v>
      </c>
      <c r="L17" s="152"/>
      <c r="M17" s="160">
        <v>0.39583333333333298</v>
      </c>
      <c r="N17" s="154" t="s">
        <v>2</v>
      </c>
      <c r="O17" s="160">
        <v>0.6875</v>
      </c>
      <c r="P17" s="152"/>
      <c r="Q17" s="164">
        <f t="shared" si="0"/>
        <v>0.39583333333333298</v>
      </c>
      <c r="R17" s="154" t="s">
        <v>2</v>
      </c>
      <c r="S17" s="164">
        <f t="shared" si="1"/>
        <v>0</v>
      </c>
      <c r="T17" s="152"/>
      <c r="U17" s="165">
        <f t="shared" si="2"/>
        <v>-9.4999999999999911</v>
      </c>
      <c r="V17" s="152"/>
      <c r="W17" s="152"/>
      <c r="X17" s="152"/>
      <c r="Y17" s="152"/>
      <c r="Z17" s="152"/>
      <c r="AA17" s="152"/>
      <c r="AB17" s="152"/>
      <c r="AC17" s="152"/>
      <c r="AD17" s="152"/>
      <c r="AE17" s="152"/>
      <c r="AF17" s="152"/>
      <c r="AG17" s="152"/>
      <c r="AH17" s="152"/>
      <c r="AI17" s="152"/>
    </row>
    <row r="18" spans="1:35" x14ac:dyDescent="0.4">
      <c r="A18" s="152"/>
      <c r="B18" s="158"/>
      <c r="C18" s="159" t="s">
        <v>45</v>
      </c>
      <c r="D18" s="158" t="s">
        <v>91</v>
      </c>
      <c r="E18" s="160"/>
      <c r="F18" s="158" t="s">
        <v>2</v>
      </c>
      <c r="G18" s="160"/>
      <c r="H18" s="161" t="s">
        <v>93</v>
      </c>
      <c r="I18" s="160">
        <v>0</v>
      </c>
      <c r="J18" s="161" t="s">
        <v>21</v>
      </c>
      <c r="K18" s="162">
        <f t="shared" si="3"/>
        <v>0</v>
      </c>
      <c r="L18" s="152"/>
      <c r="M18" s="160">
        <v>0.39583333333333298</v>
      </c>
      <c r="N18" s="154" t="s">
        <v>2</v>
      </c>
      <c r="O18" s="160">
        <v>0.6875</v>
      </c>
      <c r="P18" s="152"/>
      <c r="Q18" s="164">
        <f t="shared" si="0"/>
        <v>0.39583333333333298</v>
      </c>
      <c r="R18" s="154" t="s">
        <v>2</v>
      </c>
      <c r="S18" s="164">
        <f t="shared" si="1"/>
        <v>0</v>
      </c>
      <c r="T18" s="152"/>
      <c r="U18" s="165">
        <f t="shared" si="2"/>
        <v>-9.4999999999999911</v>
      </c>
      <c r="V18" s="152"/>
      <c r="W18" s="152"/>
      <c r="X18" s="152"/>
      <c r="Y18" s="152"/>
      <c r="Z18" s="152"/>
      <c r="AA18" s="152"/>
      <c r="AB18" s="152"/>
      <c r="AC18" s="152"/>
      <c r="AD18" s="152"/>
      <c r="AE18" s="152"/>
      <c r="AF18" s="152"/>
      <c r="AG18" s="152"/>
      <c r="AH18" s="152"/>
      <c r="AI18" s="152"/>
    </row>
    <row r="19" spans="1:35" x14ac:dyDescent="0.4">
      <c r="A19" s="152"/>
      <c r="B19" s="158"/>
      <c r="C19" s="159" t="s">
        <v>46</v>
      </c>
      <c r="D19" s="158" t="s">
        <v>91</v>
      </c>
      <c r="E19" s="160"/>
      <c r="F19" s="158" t="s">
        <v>2</v>
      </c>
      <c r="G19" s="160"/>
      <c r="H19" s="161" t="s">
        <v>93</v>
      </c>
      <c r="I19" s="160">
        <v>0</v>
      </c>
      <c r="J19" s="161" t="s">
        <v>21</v>
      </c>
      <c r="K19" s="166">
        <f t="shared" si="3"/>
        <v>0</v>
      </c>
      <c r="L19" s="152"/>
      <c r="M19" s="160">
        <v>0.39583333333333298</v>
      </c>
      <c r="N19" s="154" t="s">
        <v>2</v>
      </c>
      <c r="O19" s="160">
        <v>0.6875</v>
      </c>
      <c r="P19" s="152"/>
      <c r="Q19" s="164">
        <f t="shared" si="0"/>
        <v>0.39583333333333298</v>
      </c>
      <c r="R19" s="154" t="s">
        <v>2</v>
      </c>
      <c r="S19" s="164">
        <f t="shared" si="1"/>
        <v>0</v>
      </c>
      <c r="T19" s="152"/>
      <c r="U19" s="165">
        <f t="shared" si="2"/>
        <v>-9.4999999999999911</v>
      </c>
      <c r="V19" s="152"/>
      <c r="W19" s="152"/>
      <c r="X19" s="152"/>
      <c r="Y19" s="152"/>
      <c r="Z19" s="152"/>
      <c r="AA19" s="152"/>
      <c r="AB19" s="152"/>
      <c r="AC19" s="152"/>
      <c r="AD19" s="152"/>
      <c r="AE19" s="152"/>
      <c r="AF19" s="152"/>
      <c r="AG19" s="152"/>
      <c r="AH19" s="152"/>
      <c r="AI19" s="152"/>
    </row>
    <row r="20" spans="1:35" x14ac:dyDescent="0.4">
      <c r="A20" s="152"/>
      <c r="B20" s="158"/>
      <c r="C20" s="159" t="s">
        <v>47</v>
      </c>
      <c r="D20" s="158" t="s">
        <v>91</v>
      </c>
      <c r="E20" s="160"/>
      <c r="F20" s="158" t="s">
        <v>2</v>
      </c>
      <c r="G20" s="160"/>
      <c r="H20" s="161" t="s">
        <v>93</v>
      </c>
      <c r="I20" s="160">
        <v>0</v>
      </c>
      <c r="J20" s="161" t="s">
        <v>21</v>
      </c>
      <c r="K20" s="162">
        <f t="shared" si="3"/>
        <v>0</v>
      </c>
      <c r="L20" s="152"/>
      <c r="M20" s="160">
        <v>0.39583333333333298</v>
      </c>
      <c r="N20" s="154" t="s">
        <v>2</v>
      </c>
      <c r="O20" s="160">
        <v>0.6875</v>
      </c>
      <c r="P20" s="152"/>
      <c r="Q20" s="164">
        <f t="shared" si="0"/>
        <v>0.39583333333333298</v>
      </c>
      <c r="R20" s="154" t="s">
        <v>2</v>
      </c>
      <c r="S20" s="164">
        <f t="shared" si="1"/>
        <v>0</v>
      </c>
      <c r="T20" s="152"/>
      <c r="U20" s="165">
        <f t="shared" si="2"/>
        <v>-9.4999999999999911</v>
      </c>
      <c r="V20" s="152"/>
      <c r="W20" s="152"/>
      <c r="X20" s="152"/>
      <c r="Y20" s="152"/>
      <c r="Z20" s="152"/>
      <c r="AA20" s="152"/>
      <c r="AB20" s="152"/>
      <c r="AC20" s="152"/>
      <c r="AD20" s="152"/>
      <c r="AE20" s="152"/>
      <c r="AF20" s="152"/>
      <c r="AG20" s="152"/>
      <c r="AH20" s="152"/>
      <c r="AI20" s="152"/>
    </row>
    <row r="21" spans="1:35" x14ac:dyDescent="0.4">
      <c r="A21" s="152"/>
      <c r="B21" s="158"/>
      <c r="C21" s="159" t="s">
        <v>48</v>
      </c>
      <c r="D21" s="158" t="s">
        <v>91</v>
      </c>
      <c r="E21" s="160"/>
      <c r="F21" s="158" t="s">
        <v>2</v>
      </c>
      <c r="G21" s="160"/>
      <c r="H21" s="161" t="s">
        <v>93</v>
      </c>
      <c r="I21" s="160">
        <v>0</v>
      </c>
      <c r="J21" s="161" t="s">
        <v>21</v>
      </c>
      <c r="K21" s="162">
        <f t="shared" si="3"/>
        <v>0</v>
      </c>
      <c r="L21" s="152"/>
      <c r="M21" s="160">
        <v>0.39583333333333298</v>
      </c>
      <c r="N21" s="154" t="s">
        <v>2</v>
      </c>
      <c r="O21" s="160">
        <v>0.6875</v>
      </c>
      <c r="P21" s="152"/>
      <c r="Q21" s="164">
        <f t="shared" si="0"/>
        <v>0.39583333333333298</v>
      </c>
      <c r="R21" s="154" t="s">
        <v>2</v>
      </c>
      <c r="S21" s="164">
        <f t="shared" si="1"/>
        <v>0</v>
      </c>
      <c r="T21" s="152"/>
      <c r="U21" s="165">
        <f t="shared" si="2"/>
        <v>-9.4999999999999911</v>
      </c>
      <c r="V21" s="152"/>
      <c r="W21" s="152"/>
      <c r="X21" s="152"/>
      <c r="Y21" s="152"/>
      <c r="Z21" s="152"/>
      <c r="AA21" s="152"/>
      <c r="AB21" s="152"/>
      <c r="AC21" s="152"/>
      <c r="AD21" s="152"/>
      <c r="AE21" s="152"/>
      <c r="AF21" s="152"/>
      <c r="AG21" s="152"/>
      <c r="AH21" s="152"/>
      <c r="AI21" s="152"/>
    </row>
    <row r="22" spans="1:35" x14ac:dyDescent="0.4">
      <c r="A22" s="152"/>
      <c r="B22" s="158"/>
      <c r="C22" s="159" t="s">
        <v>39</v>
      </c>
      <c r="D22" s="158" t="s">
        <v>91</v>
      </c>
      <c r="E22" s="167"/>
      <c r="F22" s="158" t="s">
        <v>2</v>
      </c>
      <c r="G22" s="167"/>
      <c r="H22" s="161" t="s">
        <v>93</v>
      </c>
      <c r="I22" s="167"/>
      <c r="J22" s="161" t="s">
        <v>21</v>
      </c>
      <c r="K22" s="159">
        <v>1</v>
      </c>
      <c r="L22" s="152"/>
      <c r="M22" s="168"/>
      <c r="N22" s="158" t="s">
        <v>2</v>
      </c>
      <c r="O22" s="168"/>
      <c r="P22" s="161"/>
      <c r="Q22" s="168"/>
      <c r="R22" s="158" t="s">
        <v>2</v>
      </c>
      <c r="S22" s="168"/>
      <c r="T22" s="161"/>
      <c r="U22" s="159">
        <v>1</v>
      </c>
      <c r="V22" s="152"/>
      <c r="W22" s="152"/>
      <c r="X22" s="152"/>
      <c r="Y22" s="152"/>
      <c r="Z22" s="152"/>
      <c r="AA22" s="152"/>
      <c r="AB22" s="152"/>
      <c r="AC22" s="152"/>
      <c r="AD22" s="152"/>
      <c r="AE22" s="152"/>
      <c r="AF22" s="152"/>
      <c r="AG22" s="152"/>
      <c r="AH22" s="152"/>
      <c r="AI22" s="152"/>
    </row>
    <row r="23" spans="1:35" x14ac:dyDescent="0.4">
      <c r="A23" s="152"/>
      <c r="B23" s="158"/>
      <c r="C23" s="159" t="s">
        <v>65</v>
      </c>
      <c r="D23" s="158" t="s">
        <v>91</v>
      </c>
      <c r="E23" s="167"/>
      <c r="F23" s="158" t="s">
        <v>2</v>
      </c>
      <c r="G23" s="167"/>
      <c r="H23" s="161" t="s">
        <v>93</v>
      </c>
      <c r="I23" s="167"/>
      <c r="J23" s="161" t="s">
        <v>21</v>
      </c>
      <c r="K23" s="159">
        <v>2</v>
      </c>
      <c r="L23" s="152"/>
      <c r="M23" s="168"/>
      <c r="N23" s="158" t="s">
        <v>2</v>
      </c>
      <c r="O23" s="168"/>
      <c r="P23" s="161"/>
      <c r="Q23" s="168"/>
      <c r="R23" s="158" t="s">
        <v>2</v>
      </c>
      <c r="S23" s="168"/>
      <c r="T23" s="161"/>
      <c r="U23" s="159">
        <v>2</v>
      </c>
      <c r="V23" s="152"/>
      <c r="W23" s="152"/>
      <c r="X23" s="152"/>
      <c r="Y23" s="152"/>
      <c r="Z23" s="152"/>
      <c r="AA23" s="152"/>
      <c r="AB23" s="152"/>
      <c r="AC23" s="152"/>
      <c r="AD23" s="152"/>
      <c r="AE23" s="152"/>
      <c r="AF23" s="152"/>
      <c r="AG23" s="152"/>
      <c r="AH23" s="152"/>
      <c r="AI23" s="152"/>
    </row>
    <row r="24" spans="1:35" x14ac:dyDescent="0.4">
      <c r="A24" s="152"/>
      <c r="B24" s="158"/>
      <c r="C24" s="159" t="s">
        <v>66</v>
      </c>
      <c r="D24" s="158" t="s">
        <v>91</v>
      </c>
      <c r="E24" s="167"/>
      <c r="F24" s="158" t="s">
        <v>2</v>
      </c>
      <c r="G24" s="167"/>
      <c r="H24" s="161" t="s">
        <v>93</v>
      </c>
      <c r="I24" s="167"/>
      <c r="J24" s="161" t="s">
        <v>21</v>
      </c>
      <c r="K24" s="159">
        <v>3</v>
      </c>
      <c r="L24" s="152"/>
      <c r="M24" s="168"/>
      <c r="N24" s="158" t="s">
        <v>2</v>
      </c>
      <c r="O24" s="168"/>
      <c r="P24" s="161"/>
      <c r="Q24" s="168"/>
      <c r="R24" s="158" t="s">
        <v>2</v>
      </c>
      <c r="S24" s="168"/>
      <c r="T24" s="161"/>
      <c r="U24" s="159">
        <v>3</v>
      </c>
      <c r="V24" s="152"/>
      <c r="W24" s="152"/>
      <c r="X24" s="152"/>
      <c r="Y24" s="152"/>
      <c r="Z24" s="152"/>
      <c r="AA24" s="152"/>
      <c r="AB24" s="152"/>
      <c r="AC24" s="152"/>
      <c r="AD24" s="152"/>
      <c r="AE24" s="152"/>
      <c r="AF24" s="152"/>
      <c r="AG24" s="152"/>
      <c r="AH24" s="152"/>
      <c r="AI24" s="152"/>
    </row>
    <row r="25" spans="1:35" x14ac:dyDescent="0.4">
      <c r="A25" s="152"/>
      <c r="B25" s="158"/>
      <c r="C25" s="159" t="s">
        <v>67</v>
      </c>
      <c r="D25" s="158" t="s">
        <v>91</v>
      </c>
      <c r="E25" s="167"/>
      <c r="F25" s="158" t="s">
        <v>2</v>
      </c>
      <c r="G25" s="167"/>
      <c r="H25" s="161" t="s">
        <v>93</v>
      </c>
      <c r="I25" s="167"/>
      <c r="J25" s="161" t="s">
        <v>21</v>
      </c>
      <c r="K25" s="159">
        <v>4</v>
      </c>
      <c r="L25" s="152"/>
      <c r="M25" s="168"/>
      <c r="N25" s="158" t="s">
        <v>2</v>
      </c>
      <c r="O25" s="168"/>
      <c r="P25" s="161"/>
      <c r="Q25" s="168"/>
      <c r="R25" s="158" t="s">
        <v>2</v>
      </c>
      <c r="S25" s="168"/>
      <c r="T25" s="161"/>
      <c r="U25" s="159">
        <v>4</v>
      </c>
      <c r="V25" s="152"/>
      <c r="W25" s="152"/>
      <c r="X25" s="152"/>
      <c r="Y25" s="152"/>
      <c r="Z25" s="152"/>
      <c r="AA25" s="152"/>
      <c r="AB25" s="152"/>
      <c r="AC25" s="152"/>
      <c r="AD25" s="152"/>
      <c r="AE25" s="152"/>
      <c r="AF25" s="152"/>
      <c r="AG25" s="152"/>
      <c r="AH25" s="152"/>
      <c r="AI25" s="152"/>
    </row>
    <row r="26" spans="1:35" x14ac:dyDescent="0.4">
      <c r="A26" s="152"/>
      <c r="B26" s="158"/>
      <c r="C26" s="159" t="s">
        <v>98</v>
      </c>
      <c r="D26" s="158" t="s">
        <v>91</v>
      </c>
      <c r="E26" s="167"/>
      <c r="F26" s="158" t="s">
        <v>2</v>
      </c>
      <c r="G26" s="167"/>
      <c r="H26" s="161" t="s">
        <v>93</v>
      </c>
      <c r="I26" s="167"/>
      <c r="J26" s="161" t="s">
        <v>21</v>
      </c>
      <c r="K26" s="159">
        <v>5</v>
      </c>
      <c r="L26" s="152"/>
      <c r="M26" s="168"/>
      <c r="N26" s="158" t="s">
        <v>2</v>
      </c>
      <c r="O26" s="168"/>
      <c r="P26" s="161"/>
      <c r="Q26" s="168"/>
      <c r="R26" s="158" t="s">
        <v>2</v>
      </c>
      <c r="S26" s="168"/>
      <c r="T26" s="161"/>
      <c r="U26" s="159">
        <v>5</v>
      </c>
      <c r="V26" s="152"/>
      <c r="W26" s="152"/>
      <c r="X26" s="152"/>
      <c r="Y26" s="152"/>
      <c r="Z26" s="152"/>
      <c r="AA26" s="152"/>
      <c r="AB26" s="152"/>
      <c r="AC26" s="152"/>
      <c r="AD26" s="152"/>
      <c r="AE26" s="152"/>
      <c r="AF26" s="152"/>
      <c r="AG26" s="152"/>
      <c r="AH26" s="152"/>
      <c r="AI26" s="152"/>
    </row>
    <row r="27" spans="1:35" x14ac:dyDescent="0.4">
      <c r="A27" s="152"/>
      <c r="B27" s="158"/>
      <c r="C27" s="159" t="s">
        <v>99</v>
      </c>
      <c r="D27" s="158" t="s">
        <v>91</v>
      </c>
      <c r="E27" s="167"/>
      <c r="F27" s="158" t="s">
        <v>2</v>
      </c>
      <c r="G27" s="167"/>
      <c r="H27" s="161" t="s">
        <v>93</v>
      </c>
      <c r="I27" s="167"/>
      <c r="J27" s="161" t="s">
        <v>21</v>
      </c>
      <c r="K27" s="159">
        <v>6</v>
      </c>
      <c r="L27" s="152"/>
      <c r="M27" s="168"/>
      <c r="N27" s="158" t="s">
        <v>2</v>
      </c>
      <c r="O27" s="168"/>
      <c r="P27" s="161"/>
      <c r="Q27" s="168"/>
      <c r="R27" s="158" t="s">
        <v>2</v>
      </c>
      <c r="S27" s="168"/>
      <c r="T27" s="161"/>
      <c r="U27" s="159">
        <v>6</v>
      </c>
      <c r="V27" s="152"/>
      <c r="W27" s="152"/>
      <c r="X27" s="152"/>
      <c r="Y27" s="152"/>
      <c r="Z27" s="152"/>
      <c r="AA27" s="152"/>
      <c r="AB27" s="152"/>
      <c r="AC27" s="152"/>
      <c r="AD27" s="152"/>
      <c r="AE27" s="152"/>
      <c r="AF27" s="152"/>
      <c r="AG27" s="152"/>
      <c r="AH27" s="152"/>
      <c r="AI27" s="152"/>
    </row>
    <row r="28" spans="1:35" x14ac:dyDescent="0.4">
      <c r="A28" s="152"/>
      <c r="B28" s="158"/>
      <c r="C28" s="159" t="s">
        <v>100</v>
      </c>
      <c r="D28" s="158" t="s">
        <v>91</v>
      </c>
      <c r="E28" s="167"/>
      <c r="F28" s="158" t="s">
        <v>2</v>
      </c>
      <c r="G28" s="167"/>
      <c r="H28" s="161" t="s">
        <v>93</v>
      </c>
      <c r="I28" s="167"/>
      <c r="J28" s="161" t="s">
        <v>21</v>
      </c>
      <c r="K28" s="159">
        <v>7</v>
      </c>
      <c r="L28" s="152"/>
      <c r="M28" s="168"/>
      <c r="N28" s="158" t="s">
        <v>2</v>
      </c>
      <c r="O28" s="168"/>
      <c r="P28" s="161"/>
      <c r="Q28" s="168"/>
      <c r="R28" s="158" t="s">
        <v>2</v>
      </c>
      <c r="S28" s="168"/>
      <c r="T28" s="161"/>
      <c r="U28" s="159">
        <v>7</v>
      </c>
      <c r="V28" s="152"/>
      <c r="W28" s="152"/>
      <c r="X28" s="152"/>
      <c r="Y28" s="152"/>
      <c r="Z28" s="152"/>
      <c r="AA28" s="152"/>
      <c r="AB28" s="152"/>
      <c r="AC28" s="152"/>
      <c r="AD28" s="152"/>
      <c r="AE28" s="152"/>
      <c r="AF28" s="152"/>
      <c r="AG28" s="152"/>
      <c r="AH28" s="152"/>
      <c r="AI28" s="152"/>
    </row>
    <row r="29" spans="1:35" x14ac:dyDescent="0.4">
      <c r="A29" s="152"/>
      <c r="B29" s="158"/>
      <c r="C29" s="159" t="s">
        <v>101</v>
      </c>
      <c r="D29" s="158" t="s">
        <v>91</v>
      </c>
      <c r="E29" s="167"/>
      <c r="F29" s="158" t="s">
        <v>2</v>
      </c>
      <c r="G29" s="167"/>
      <c r="H29" s="161" t="s">
        <v>93</v>
      </c>
      <c r="I29" s="167"/>
      <c r="J29" s="161" t="s">
        <v>21</v>
      </c>
      <c r="K29" s="159">
        <v>8</v>
      </c>
      <c r="L29" s="152"/>
      <c r="M29" s="168"/>
      <c r="N29" s="158" t="s">
        <v>2</v>
      </c>
      <c r="O29" s="168"/>
      <c r="P29" s="161"/>
      <c r="Q29" s="168"/>
      <c r="R29" s="158" t="s">
        <v>2</v>
      </c>
      <c r="S29" s="168"/>
      <c r="T29" s="161"/>
      <c r="U29" s="159">
        <v>7</v>
      </c>
      <c r="V29" s="152"/>
      <c r="W29" s="152"/>
      <c r="X29" s="152"/>
      <c r="Y29" s="152"/>
      <c r="Z29" s="152"/>
      <c r="AA29" s="152"/>
      <c r="AB29" s="152"/>
      <c r="AC29" s="152"/>
      <c r="AD29" s="152"/>
      <c r="AE29" s="152"/>
      <c r="AF29" s="152"/>
      <c r="AG29" s="152"/>
      <c r="AH29" s="152"/>
      <c r="AI29" s="152"/>
    </row>
    <row r="30" spans="1:35" x14ac:dyDescent="0.4">
      <c r="A30" s="152"/>
      <c r="B30" s="158"/>
      <c r="C30" s="159" t="s">
        <v>102</v>
      </c>
      <c r="D30" s="158" t="s">
        <v>91</v>
      </c>
      <c r="E30" s="167"/>
      <c r="F30" s="158" t="s">
        <v>2</v>
      </c>
      <c r="G30" s="167"/>
      <c r="H30" s="161" t="s">
        <v>93</v>
      </c>
      <c r="I30" s="167"/>
      <c r="J30" s="161" t="s">
        <v>21</v>
      </c>
      <c r="K30" s="159">
        <v>4</v>
      </c>
      <c r="L30" s="152"/>
      <c r="M30" s="168"/>
      <c r="N30" s="158" t="s">
        <v>2</v>
      </c>
      <c r="O30" s="168"/>
      <c r="P30" s="161"/>
      <c r="Q30" s="168"/>
      <c r="R30" s="158" t="s">
        <v>2</v>
      </c>
      <c r="S30" s="168"/>
      <c r="T30" s="161"/>
      <c r="U30" s="159">
        <v>3</v>
      </c>
      <c r="V30" s="152"/>
      <c r="W30" s="152"/>
      <c r="X30" s="152"/>
      <c r="Y30" s="152"/>
      <c r="Z30" s="152"/>
      <c r="AA30" s="152"/>
      <c r="AB30" s="152"/>
      <c r="AC30" s="152"/>
      <c r="AD30" s="152"/>
      <c r="AE30" s="152"/>
      <c r="AF30" s="152"/>
      <c r="AG30" s="152"/>
      <c r="AH30" s="152"/>
      <c r="AI30" s="152"/>
    </row>
    <row r="31" spans="1:35" x14ac:dyDescent="0.4">
      <c r="A31" s="152"/>
      <c r="B31" s="158"/>
      <c r="C31" s="159" t="s">
        <v>103</v>
      </c>
      <c r="D31" s="158" t="s">
        <v>91</v>
      </c>
      <c r="E31" s="167"/>
      <c r="F31" s="158" t="s">
        <v>2</v>
      </c>
      <c r="G31" s="167"/>
      <c r="H31" s="161" t="s">
        <v>93</v>
      </c>
      <c r="I31" s="167"/>
      <c r="J31" s="161" t="s">
        <v>21</v>
      </c>
      <c r="K31" s="159"/>
      <c r="L31" s="152"/>
      <c r="M31" s="168"/>
      <c r="N31" s="158" t="s">
        <v>2</v>
      </c>
      <c r="O31" s="168"/>
      <c r="P31" s="161"/>
      <c r="Q31" s="168"/>
      <c r="R31" s="158" t="s">
        <v>2</v>
      </c>
      <c r="S31" s="168"/>
      <c r="T31" s="161"/>
      <c r="U31" s="159"/>
      <c r="V31" s="152"/>
      <c r="W31" s="152"/>
      <c r="X31" s="152"/>
      <c r="Y31" s="152"/>
      <c r="Z31" s="152"/>
      <c r="AA31" s="152"/>
      <c r="AB31" s="152"/>
      <c r="AC31" s="152"/>
      <c r="AD31" s="152"/>
      <c r="AE31" s="152"/>
      <c r="AF31" s="152"/>
      <c r="AG31" s="152"/>
      <c r="AH31" s="152"/>
      <c r="AI31" s="152"/>
    </row>
    <row r="32" spans="1:35" x14ac:dyDescent="0.4">
      <c r="A32" s="152"/>
      <c r="B32" s="158"/>
      <c r="C32" s="159" t="s">
        <v>68</v>
      </c>
      <c r="D32" s="158" t="s">
        <v>91</v>
      </c>
      <c r="E32" s="167"/>
      <c r="F32" s="158" t="s">
        <v>2</v>
      </c>
      <c r="G32" s="167"/>
      <c r="H32" s="161" t="s">
        <v>93</v>
      </c>
      <c r="I32" s="167"/>
      <c r="J32" s="161" t="s">
        <v>21</v>
      </c>
      <c r="K32" s="159"/>
      <c r="L32" s="152"/>
      <c r="M32" s="168"/>
      <c r="N32" s="158" t="s">
        <v>2</v>
      </c>
      <c r="O32" s="168"/>
      <c r="P32" s="161"/>
      <c r="Q32" s="168"/>
      <c r="R32" s="158" t="s">
        <v>2</v>
      </c>
      <c r="S32" s="168"/>
      <c r="T32" s="161"/>
      <c r="U32" s="159"/>
      <c r="V32" s="152"/>
      <c r="W32" s="152"/>
      <c r="X32" s="152"/>
      <c r="Y32" s="152"/>
      <c r="Z32" s="152"/>
      <c r="AA32" s="152"/>
      <c r="AB32" s="152"/>
      <c r="AC32" s="152"/>
      <c r="AD32" s="152"/>
      <c r="AE32" s="152"/>
      <c r="AF32" s="152"/>
      <c r="AG32" s="152"/>
      <c r="AH32" s="152"/>
      <c r="AI32" s="152"/>
    </row>
    <row r="33" spans="1:35" x14ac:dyDescent="0.4">
      <c r="A33" s="152"/>
      <c r="B33" s="158"/>
      <c r="C33" s="159" t="s">
        <v>69</v>
      </c>
      <c r="D33" s="158" t="s">
        <v>91</v>
      </c>
      <c r="E33" s="160"/>
      <c r="F33" s="158" t="s">
        <v>2</v>
      </c>
      <c r="G33" s="160"/>
      <c r="H33" s="161" t="s">
        <v>93</v>
      </c>
      <c r="I33" s="160"/>
      <c r="J33" s="161" t="s">
        <v>21</v>
      </c>
      <c r="K33" s="162">
        <f t="shared" ref="K33:K36" si="4">(G33-E33-I33)*24</f>
        <v>0</v>
      </c>
      <c r="L33" s="152"/>
      <c r="M33" s="159"/>
      <c r="N33" s="154" t="s">
        <v>2</v>
      </c>
      <c r="O33" s="159"/>
      <c r="P33" s="152"/>
      <c r="Q33" s="164">
        <f t="shared" ref="Q33:Q36" si="5">IF(E33&lt;M33,M33,E33)</f>
        <v>0</v>
      </c>
      <c r="R33" s="154" t="s">
        <v>2</v>
      </c>
      <c r="S33" s="164">
        <f t="shared" ref="S33:S36" si="6">IF(G33&gt;O33,O33,G33)</f>
        <v>0</v>
      </c>
      <c r="T33" s="152"/>
      <c r="U33" s="165">
        <f t="shared" ref="U33:U36" si="7">(S33-Q33)*24</f>
        <v>0</v>
      </c>
      <c r="V33" s="152"/>
      <c r="W33" s="152"/>
      <c r="X33" s="152"/>
      <c r="Y33" s="152"/>
      <c r="Z33" s="152"/>
      <c r="AA33" s="152"/>
      <c r="AB33" s="152"/>
      <c r="AC33" s="152"/>
      <c r="AD33" s="152"/>
      <c r="AE33" s="152"/>
      <c r="AF33" s="152"/>
      <c r="AG33" s="152"/>
      <c r="AH33" s="152"/>
      <c r="AI33" s="152"/>
    </row>
    <row r="34" spans="1:35" x14ac:dyDescent="0.4">
      <c r="A34" s="152"/>
      <c r="B34" s="158"/>
      <c r="C34" s="159" t="s">
        <v>209</v>
      </c>
      <c r="D34" s="158" t="s">
        <v>91</v>
      </c>
      <c r="E34" s="160"/>
      <c r="F34" s="158" t="s">
        <v>2</v>
      </c>
      <c r="G34" s="160"/>
      <c r="H34" s="161" t="s">
        <v>93</v>
      </c>
      <c r="I34" s="160"/>
      <c r="J34" s="161" t="s">
        <v>21</v>
      </c>
      <c r="K34" s="162">
        <f t="shared" si="4"/>
        <v>0</v>
      </c>
      <c r="L34" s="152"/>
      <c r="M34" s="159"/>
      <c r="N34" s="154" t="s">
        <v>2</v>
      </c>
      <c r="O34" s="159"/>
      <c r="P34" s="152"/>
      <c r="Q34" s="164">
        <f t="shared" si="5"/>
        <v>0</v>
      </c>
      <c r="R34" s="154" t="s">
        <v>2</v>
      </c>
      <c r="S34" s="164">
        <f t="shared" si="6"/>
        <v>0</v>
      </c>
      <c r="T34" s="152"/>
      <c r="U34" s="165">
        <f t="shared" si="7"/>
        <v>0</v>
      </c>
      <c r="V34" s="152"/>
      <c r="W34" s="152" t="s">
        <v>211</v>
      </c>
      <c r="X34" s="152"/>
      <c r="Y34" s="152"/>
      <c r="Z34" s="152"/>
      <c r="AA34" s="152"/>
      <c r="AB34" s="152"/>
      <c r="AC34" s="152"/>
      <c r="AD34" s="152"/>
      <c r="AE34" s="152"/>
      <c r="AF34" s="152"/>
      <c r="AG34" s="152"/>
      <c r="AH34" s="152"/>
      <c r="AI34" s="152"/>
    </row>
    <row r="35" spans="1:35" x14ac:dyDescent="0.4">
      <c r="A35" s="152"/>
      <c r="B35" s="158"/>
      <c r="C35" s="159" t="s">
        <v>210</v>
      </c>
      <c r="D35" s="158" t="s">
        <v>91</v>
      </c>
      <c r="E35" s="160"/>
      <c r="F35" s="158" t="s">
        <v>2</v>
      </c>
      <c r="G35" s="160"/>
      <c r="H35" s="161" t="s">
        <v>93</v>
      </c>
      <c r="I35" s="160"/>
      <c r="J35" s="161" t="s">
        <v>21</v>
      </c>
      <c r="K35" s="162">
        <f t="shared" si="4"/>
        <v>0</v>
      </c>
      <c r="L35" s="152"/>
      <c r="M35" s="159"/>
      <c r="N35" s="154" t="s">
        <v>2</v>
      </c>
      <c r="O35" s="159"/>
      <c r="P35" s="152"/>
      <c r="Q35" s="164">
        <f t="shared" si="5"/>
        <v>0</v>
      </c>
      <c r="R35" s="154" t="s">
        <v>2</v>
      </c>
      <c r="S35" s="164">
        <f t="shared" si="6"/>
        <v>0</v>
      </c>
      <c r="T35" s="152"/>
      <c r="U35" s="165">
        <f t="shared" si="7"/>
        <v>0</v>
      </c>
      <c r="V35" s="152"/>
      <c r="W35" s="152" t="s">
        <v>211</v>
      </c>
      <c r="X35" s="152"/>
      <c r="Y35" s="152"/>
      <c r="Z35" s="152"/>
      <c r="AA35" s="152"/>
      <c r="AB35" s="152"/>
      <c r="AC35" s="152"/>
      <c r="AD35" s="152"/>
      <c r="AE35" s="152"/>
      <c r="AF35" s="152"/>
      <c r="AG35" s="152"/>
      <c r="AH35" s="152"/>
      <c r="AI35" s="152"/>
    </row>
    <row r="36" spans="1:35" x14ac:dyDescent="0.4">
      <c r="A36" s="152"/>
      <c r="B36" s="158"/>
      <c r="C36" s="159" t="s">
        <v>104</v>
      </c>
      <c r="D36" s="158" t="s">
        <v>91</v>
      </c>
      <c r="E36" s="160"/>
      <c r="F36" s="158" t="s">
        <v>2</v>
      </c>
      <c r="G36" s="160"/>
      <c r="H36" s="161" t="s">
        <v>93</v>
      </c>
      <c r="I36" s="160"/>
      <c r="J36" s="161" t="s">
        <v>21</v>
      </c>
      <c r="K36" s="162">
        <f t="shared" si="4"/>
        <v>0</v>
      </c>
      <c r="L36" s="152"/>
      <c r="M36" s="159"/>
      <c r="N36" s="154" t="s">
        <v>2</v>
      </c>
      <c r="O36" s="159"/>
      <c r="P36" s="152"/>
      <c r="Q36" s="164">
        <f t="shared" si="5"/>
        <v>0</v>
      </c>
      <c r="R36" s="154" t="s">
        <v>2</v>
      </c>
      <c r="S36" s="164">
        <f t="shared" si="6"/>
        <v>0</v>
      </c>
      <c r="T36" s="152"/>
      <c r="U36" s="165">
        <f t="shared" si="7"/>
        <v>0</v>
      </c>
      <c r="V36" s="152"/>
      <c r="W36" s="152"/>
      <c r="X36" s="152"/>
      <c r="Y36" s="152"/>
      <c r="Z36" s="152"/>
      <c r="AA36" s="152"/>
      <c r="AB36" s="152"/>
      <c r="AC36" s="152"/>
      <c r="AD36" s="152"/>
      <c r="AE36" s="152"/>
      <c r="AF36" s="152"/>
      <c r="AG36" s="152"/>
      <c r="AH36" s="152"/>
      <c r="AI36" s="152"/>
    </row>
    <row r="37" spans="1:35" x14ac:dyDescent="0.4">
      <c r="A37" s="152"/>
      <c r="B37" s="154"/>
      <c r="C37" s="154"/>
      <c r="D37" s="154"/>
      <c r="E37" s="152"/>
      <c r="F37" s="152"/>
      <c r="G37" s="152"/>
      <c r="H37" s="152"/>
      <c r="I37" s="154"/>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row>
    <row r="38" spans="1:35" x14ac:dyDescent="0.4">
      <c r="A38" s="152"/>
      <c r="B38" s="154"/>
      <c r="C38" s="154"/>
      <c r="D38" s="154"/>
      <c r="E38" s="152"/>
      <c r="F38" s="152"/>
      <c r="G38" s="152"/>
      <c r="H38" s="152"/>
      <c r="I38" s="154"/>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row>
    <row r="39" spans="1:35" x14ac:dyDescent="0.4">
      <c r="A39" s="152"/>
      <c r="B39" s="154"/>
      <c r="C39" s="154"/>
      <c r="D39" s="154"/>
      <c r="E39" s="152"/>
      <c r="F39" s="152"/>
      <c r="G39" s="152"/>
      <c r="H39" s="152"/>
      <c r="I39" s="154"/>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row>
    <row r="40" spans="1:35" x14ac:dyDescent="0.4">
      <c r="A40" s="152"/>
      <c r="B40" s="154"/>
      <c r="C40" s="154"/>
      <c r="D40" s="154"/>
      <c r="E40" s="152"/>
      <c r="F40" s="152"/>
      <c r="G40" s="152"/>
      <c r="H40" s="152"/>
      <c r="I40" s="154"/>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row>
    <row r="41" spans="1:35" x14ac:dyDescent="0.4">
      <c r="A41" s="152"/>
      <c r="B41" s="154"/>
      <c r="C41" s="154"/>
      <c r="D41" s="154"/>
      <c r="E41" s="152"/>
      <c r="F41" s="152"/>
      <c r="G41" s="152"/>
      <c r="H41" s="152"/>
      <c r="I41" s="154"/>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5" x14ac:dyDescent="0.4">
      <c r="A42" s="152"/>
      <c r="B42" s="154"/>
      <c r="C42" s="154"/>
      <c r="D42" s="154"/>
      <c r="E42" s="152"/>
      <c r="F42" s="152"/>
      <c r="G42" s="152"/>
      <c r="H42" s="152"/>
      <c r="I42" s="154"/>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5" x14ac:dyDescent="0.4">
      <c r="A43" s="152"/>
      <c r="B43" s="154"/>
      <c r="C43" s="154"/>
      <c r="D43" s="154"/>
      <c r="E43" s="152"/>
      <c r="F43" s="152"/>
      <c r="G43" s="152"/>
      <c r="H43" s="152"/>
      <c r="I43" s="154"/>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5" x14ac:dyDescent="0.4">
      <c r="A44" s="152"/>
      <c r="B44" s="154"/>
      <c r="C44" s="154"/>
      <c r="D44" s="154"/>
      <c r="E44" s="152"/>
      <c r="F44" s="152"/>
      <c r="G44" s="152"/>
      <c r="H44" s="152"/>
      <c r="I44" s="154"/>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5" x14ac:dyDescent="0.4">
      <c r="A45" s="152"/>
      <c r="B45" s="154"/>
      <c r="C45" s="154"/>
      <c r="D45" s="154"/>
      <c r="E45" s="152"/>
      <c r="F45" s="152"/>
      <c r="G45" s="152"/>
      <c r="H45" s="152"/>
      <c r="I45" s="154"/>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row>
    <row r="46" spans="1:35" x14ac:dyDescent="0.4">
      <c r="A46" s="152"/>
      <c r="B46" s="154"/>
      <c r="C46" s="154"/>
      <c r="D46" s="154"/>
      <c r="E46" s="152"/>
      <c r="F46" s="152"/>
      <c r="G46" s="152"/>
      <c r="H46" s="152"/>
      <c r="I46" s="154"/>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row>
    <row r="47" spans="1:35" x14ac:dyDescent="0.4">
      <c r="A47" s="152"/>
      <c r="B47" s="154"/>
      <c r="C47" s="154"/>
      <c r="D47" s="154"/>
      <c r="E47" s="152"/>
      <c r="F47" s="152"/>
      <c r="G47" s="152"/>
      <c r="H47" s="152"/>
      <c r="I47" s="154"/>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row>
    <row r="48" spans="1:35" x14ac:dyDescent="0.4">
      <c r="A48" s="152"/>
      <c r="B48" s="154"/>
      <c r="C48" s="154"/>
      <c r="D48" s="154"/>
      <c r="E48" s="152"/>
      <c r="F48" s="152"/>
      <c r="G48" s="152"/>
      <c r="H48" s="152"/>
      <c r="I48" s="154"/>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row>
    <row r="49" spans="1:35" x14ac:dyDescent="0.4">
      <c r="A49" s="152"/>
      <c r="B49" s="154"/>
      <c r="C49" s="154"/>
      <c r="D49" s="154"/>
      <c r="E49" s="152"/>
      <c r="F49" s="152"/>
      <c r="G49" s="152"/>
      <c r="H49" s="152"/>
      <c r="I49" s="154"/>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row>
    <row r="50" spans="1:35" x14ac:dyDescent="0.4">
      <c r="A50" s="152"/>
      <c r="B50" s="154"/>
      <c r="C50" s="154"/>
      <c r="D50" s="154"/>
      <c r="E50" s="152"/>
      <c r="F50" s="152"/>
      <c r="G50" s="152"/>
      <c r="H50" s="152"/>
      <c r="I50" s="154"/>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row>
    <row r="51" spans="1:35" x14ac:dyDescent="0.4">
      <c r="A51" s="152"/>
      <c r="B51" s="154"/>
      <c r="C51" s="154"/>
      <c r="D51" s="154"/>
      <c r="E51" s="152"/>
      <c r="F51" s="152"/>
      <c r="G51" s="152"/>
      <c r="H51" s="152"/>
      <c r="I51" s="154"/>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row>
    <row r="52" spans="1:35" x14ac:dyDescent="0.4">
      <c r="A52" s="152"/>
      <c r="B52" s="154"/>
      <c r="C52" s="154"/>
      <c r="D52" s="154"/>
      <c r="E52" s="152"/>
      <c r="F52" s="152"/>
      <c r="G52" s="152"/>
      <c r="H52" s="152"/>
      <c r="I52" s="154"/>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row>
    <row r="53" spans="1:35" x14ac:dyDescent="0.4">
      <c r="A53" s="152"/>
      <c r="B53" s="154"/>
      <c r="C53" s="154"/>
      <c r="D53" s="154"/>
      <c r="E53" s="152"/>
      <c r="F53" s="152"/>
      <c r="G53" s="152"/>
      <c r="H53" s="152"/>
      <c r="I53" s="154"/>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row>
    <row r="54" spans="1:35" x14ac:dyDescent="0.4">
      <c r="A54" s="152"/>
      <c r="B54" s="154"/>
      <c r="C54" s="154"/>
      <c r="D54" s="154"/>
      <c r="E54" s="152"/>
      <c r="F54" s="152"/>
      <c r="G54" s="152"/>
      <c r="H54" s="152"/>
      <c r="I54" s="154"/>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row>
    <row r="55" spans="1:35" x14ac:dyDescent="0.4">
      <c r="A55" s="152"/>
      <c r="B55" s="154"/>
      <c r="C55" s="154"/>
      <c r="D55" s="154"/>
      <c r="E55" s="152"/>
      <c r="F55" s="152"/>
      <c r="G55" s="152"/>
      <c r="H55" s="152"/>
      <c r="I55" s="154"/>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row>
    <row r="56" spans="1:35" x14ac:dyDescent="0.4">
      <c r="A56" s="152"/>
      <c r="B56" s="154"/>
      <c r="C56" s="154"/>
      <c r="D56" s="154"/>
      <c r="E56" s="152"/>
      <c r="F56" s="152"/>
      <c r="G56" s="152"/>
      <c r="H56" s="152"/>
      <c r="I56" s="154"/>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row>
    <row r="57" spans="1:35" x14ac:dyDescent="0.4">
      <c r="A57" s="152"/>
      <c r="B57" s="154"/>
      <c r="C57" s="154"/>
      <c r="D57" s="154"/>
      <c r="E57" s="152"/>
      <c r="F57" s="152"/>
      <c r="G57" s="152"/>
      <c r="H57" s="152"/>
      <c r="I57" s="154"/>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row>
    <row r="58" spans="1:35" x14ac:dyDescent="0.4">
      <c r="A58" s="152"/>
      <c r="B58" s="154"/>
      <c r="C58" s="154"/>
      <c r="D58" s="154"/>
      <c r="E58" s="152"/>
      <c r="F58" s="152"/>
      <c r="G58" s="152"/>
      <c r="H58" s="152"/>
      <c r="I58" s="154"/>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row>
    <row r="59" spans="1:35" x14ac:dyDescent="0.4">
      <c r="A59" s="152"/>
      <c r="B59" s="154"/>
      <c r="C59" s="154"/>
      <c r="D59" s="154"/>
      <c r="E59" s="152"/>
      <c r="F59" s="152"/>
      <c r="G59" s="152"/>
      <c r="H59" s="152"/>
      <c r="I59" s="154"/>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row>
    <row r="60" spans="1:35" x14ac:dyDescent="0.4">
      <c r="A60" s="152"/>
      <c r="B60" s="154"/>
      <c r="C60" s="154"/>
      <c r="D60" s="154"/>
      <c r="E60" s="152"/>
      <c r="F60" s="152"/>
      <c r="G60" s="152"/>
      <c r="H60" s="152"/>
      <c r="I60" s="154"/>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row>
    <row r="61" spans="1:35" x14ac:dyDescent="0.4">
      <c r="A61" s="152"/>
      <c r="B61" s="154"/>
      <c r="C61" s="154"/>
      <c r="D61" s="154"/>
      <c r="E61" s="152"/>
      <c r="F61" s="152"/>
      <c r="G61" s="152"/>
      <c r="H61" s="152"/>
      <c r="I61" s="154"/>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row>
    <row r="62" spans="1:35" x14ac:dyDescent="0.4">
      <c r="A62" s="152"/>
      <c r="B62" s="154"/>
      <c r="C62" s="154"/>
      <c r="D62" s="154"/>
      <c r="E62" s="152"/>
      <c r="F62" s="152"/>
      <c r="G62" s="152"/>
      <c r="H62" s="152"/>
      <c r="I62" s="154"/>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row>
    <row r="63" spans="1:35" x14ac:dyDescent="0.4">
      <c r="A63" s="152"/>
      <c r="B63" s="154"/>
      <c r="C63" s="154"/>
      <c r="D63" s="154"/>
      <c r="E63" s="152"/>
      <c r="F63" s="152"/>
      <c r="G63" s="152"/>
      <c r="H63" s="152"/>
      <c r="I63" s="154"/>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5" x14ac:dyDescent="0.4">
      <c r="A64" s="152"/>
      <c r="B64" s="154"/>
      <c r="C64" s="154"/>
      <c r="D64" s="154"/>
      <c r="E64" s="152"/>
      <c r="F64" s="152"/>
      <c r="G64" s="152"/>
      <c r="H64" s="152"/>
      <c r="I64" s="154"/>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row>
    <row r="65" spans="1:35" x14ac:dyDescent="0.4">
      <c r="A65" s="152"/>
      <c r="B65" s="154"/>
      <c r="C65" s="154"/>
      <c r="D65" s="154"/>
      <c r="E65" s="152"/>
      <c r="F65" s="152"/>
      <c r="G65" s="152"/>
      <c r="H65" s="152"/>
      <c r="I65" s="154"/>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row>
    <row r="66" spans="1:35" x14ac:dyDescent="0.4">
      <c r="A66" s="152"/>
      <c r="B66" s="154"/>
      <c r="C66" s="154"/>
      <c r="D66" s="154"/>
      <c r="E66" s="152"/>
      <c r="F66" s="152"/>
      <c r="G66" s="152"/>
      <c r="H66" s="152"/>
      <c r="I66" s="154"/>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row>
    <row r="67" spans="1:35" x14ac:dyDescent="0.4">
      <c r="A67" s="152"/>
      <c r="B67" s="154"/>
      <c r="C67" s="154"/>
      <c r="D67" s="154"/>
      <c r="E67" s="152"/>
      <c r="F67" s="152"/>
      <c r="G67" s="152"/>
      <c r="H67" s="152"/>
      <c r="I67" s="154"/>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row>
    <row r="68" spans="1:35" x14ac:dyDescent="0.4">
      <c r="A68" s="152"/>
      <c r="B68" s="154"/>
      <c r="C68" s="154"/>
      <c r="D68" s="154"/>
      <c r="E68" s="152"/>
      <c r="F68" s="152"/>
      <c r="G68" s="152"/>
      <c r="H68" s="152"/>
      <c r="I68" s="154"/>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row>
    <row r="69" spans="1:35" x14ac:dyDescent="0.4">
      <c r="A69" s="152"/>
      <c r="B69" s="154"/>
      <c r="C69" s="154"/>
      <c r="D69" s="154"/>
      <c r="E69" s="152"/>
      <c r="F69" s="152"/>
      <c r="G69" s="152"/>
      <c r="H69" s="152"/>
      <c r="I69" s="154"/>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row>
    <row r="70" spans="1:35" x14ac:dyDescent="0.4">
      <c r="A70" s="152"/>
      <c r="B70" s="154"/>
      <c r="C70" s="154"/>
      <c r="D70" s="154"/>
      <c r="E70" s="152"/>
      <c r="F70" s="152"/>
      <c r="G70" s="152"/>
      <c r="H70" s="152"/>
      <c r="I70" s="154"/>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row>
    <row r="71" spans="1:35" x14ac:dyDescent="0.4">
      <c r="A71" s="152"/>
      <c r="B71" s="154"/>
      <c r="C71" s="154"/>
      <c r="D71" s="154"/>
      <c r="E71" s="152"/>
      <c r="F71" s="152"/>
      <c r="G71" s="152"/>
      <c r="H71" s="152"/>
      <c r="I71" s="154"/>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row>
    <row r="72" spans="1:35" x14ac:dyDescent="0.4">
      <c r="A72" s="152"/>
      <c r="B72" s="154"/>
      <c r="C72" s="154"/>
      <c r="D72" s="154"/>
      <c r="E72" s="152"/>
      <c r="F72" s="152"/>
      <c r="G72" s="152"/>
      <c r="H72" s="152"/>
      <c r="I72" s="154"/>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row>
    <row r="73" spans="1:35" x14ac:dyDescent="0.4">
      <c r="A73" s="152"/>
      <c r="B73" s="154"/>
      <c r="C73" s="154"/>
      <c r="D73" s="154"/>
      <c r="E73" s="152"/>
      <c r="F73" s="152"/>
      <c r="G73" s="152"/>
      <c r="H73" s="152"/>
      <c r="I73" s="154"/>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row>
    <row r="74" spans="1:35" x14ac:dyDescent="0.4">
      <c r="A74" s="152"/>
      <c r="B74" s="154"/>
      <c r="C74" s="154"/>
      <c r="D74" s="154"/>
      <c r="E74" s="152"/>
      <c r="F74" s="152"/>
      <c r="G74" s="152"/>
      <c r="H74" s="152"/>
      <c r="I74" s="154"/>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row>
    <row r="75" spans="1:35" x14ac:dyDescent="0.4">
      <c r="A75" s="152"/>
      <c r="B75" s="154"/>
      <c r="C75" s="154"/>
      <c r="D75" s="154"/>
      <c r="E75" s="152"/>
      <c r="F75" s="152"/>
      <c r="G75" s="152"/>
      <c r="H75" s="152"/>
      <c r="I75" s="154"/>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row>
    <row r="76" spans="1:35" x14ac:dyDescent="0.4">
      <c r="A76" s="152"/>
      <c r="B76" s="154"/>
      <c r="C76" s="154"/>
      <c r="D76" s="154"/>
      <c r="E76" s="152"/>
      <c r="F76" s="152"/>
      <c r="G76" s="152"/>
      <c r="H76" s="152"/>
      <c r="I76" s="154"/>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row>
    <row r="77" spans="1:35" x14ac:dyDescent="0.4">
      <c r="A77" s="152"/>
      <c r="B77" s="154"/>
      <c r="C77" s="154"/>
      <c r="D77" s="154"/>
      <c r="E77" s="152"/>
      <c r="F77" s="152"/>
      <c r="G77" s="152"/>
      <c r="H77" s="152"/>
      <c r="I77" s="154"/>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row>
    <row r="78" spans="1:35" x14ac:dyDescent="0.4">
      <c r="A78" s="152"/>
      <c r="B78" s="154"/>
      <c r="C78" s="154"/>
      <c r="D78" s="154"/>
      <c r="E78" s="152"/>
      <c r="F78" s="152"/>
      <c r="G78" s="152"/>
      <c r="H78" s="152"/>
      <c r="I78" s="154"/>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row>
    <row r="79" spans="1:35" x14ac:dyDescent="0.4">
      <c r="A79" s="152"/>
      <c r="B79" s="154"/>
      <c r="C79" s="154"/>
      <c r="D79" s="154"/>
      <c r="E79" s="152"/>
      <c r="F79" s="152"/>
      <c r="G79" s="152"/>
      <c r="H79" s="152"/>
      <c r="I79" s="154"/>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row>
    <row r="80" spans="1:35" x14ac:dyDescent="0.4">
      <c r="A80" s="152"/>
      <c r="B80" s="154"/>
      <c r="C80" s="154"/>
      <c r="D80" s="154"/>
      <c r="E80" s="152"/>
      <c r="F80" s="152"/>
      <c r="G80" s="152"/>
      <c r="H80" s="152"/>
      <c r="I80" s="154"/>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row>
    <row r="81" spans="1:35" x14ac:dyDescent="0.4">
      <c r="A81" s="152"/>
      <c r="B81" s="154"/>
      <c r="C81" s="154"/>
      <c r="D81" s="154"/>
      <c r="E81" s="152"/>
      <c r="F81" s="152"/>
      <c r="G81" s="152"/>
      <c r="H81" s="152"/>
      <c r="I81" s="154"/>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row>
    <row r="82" spans="1:35" x14ac:dyDescent="0.4">
      <c r="A82" s="152"/>
      <c r="B82" s="154"/>
      <c r="C82" s="154"/>
      <c r="D82" s="154"/>
      <c r="E82" s="152"/>
      <c r="F82" s="152"/>
      <c r="G82" s="152"/>
      <c r="H82" s="152"/>
      <c r="I82" s="154"/>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row>
    <row r="83" spans="1:35" x14ac:dyDescent="0.4">
      <c r="A83" s="152"/>
      <c r="B83" s="154"/>
      <c r="C83" s="154"/>
      <c r="D83" s="154"/>
      <c r="E83" s="152"/>
      <c r="F83" s="152"/>
      <c r="G83" s="152"/>
      <c r="H83" s="152"/>
      <c r="I83" s="154"/>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row>
    <row r="84" spans="1:35" x14ac:dyDescent="0.4">
      <c r="A84" s="152"/>
      <c r="B84" s="154"/>
      <c r="C84" s="154"/>
      <c r="D84" s="154"/>
      <c r="E84" s="152"/>
      <c r="F84" s="152"/>
      <c r="G84" s="152"/>
      <c r="H84" s="152"/>
      <c r="I84" s="154"/>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row>
    <row r="85" spans="1:35" x14ac:dyDescent="0.4">
      <c r="A85" s="152"/>
      <c r="B85" s="154"/>
      <c r="C85" s="154"/>
      <c r="D85" s="154"/>
      <c r="E85" s="152"/>
      <c r="F85" s="152"/>
      <c r="G85" s="152"/>
      <c r="H85" s="152"/>
      <c r="I85" s="154"/>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row>
    <row r="86" spans="1:35" x14ac:dyDescent="0.4">
      <c r="A86" s="152"/>
      <c r="B86" s="154"/>
      <c r="C86" s="154"/>
      <c r="D86" s="154"/>
      <c r="E86" s="152"/>
      <c r="F86" s="152"/>
      <c r="G86" s="152"/>
      <c r="H86" s="152"/>
      <c r="I86" s="154"/>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row>
    <row r="87" spans="1:35" x14ac:dyDescent="0.4">
      <c r="A87" s="152"/>
      <c r="B87" s="154"/>
      <c r="C87" s="154"/>
      <c r="D87" s="154"/>
      <c r="E87" s="152"/>
      <c r="F87" s="152"/>
      <c r="G87" s="152"/>
      <c r="H87" s="152"/>
      <c r="I87" s="154"/>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row>
    <row r="88" spans="1:35" x14ac:dyDescent="0.4">
      <c r="A88" s="152"/>
      <c r="B88" s="154"/>
      <c r="C88" s="154"/>
      <c r="D88" s="154"/>
      <c r="E88" s="152"/>
      <c r="F88" s="152"/>
      <c r="G88" s="152"/>
      <c r="H88" s="152"/>
      <c r="I88" s="154"/>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row>
    <row r="89" spans="1:35" x14ac:dyDescent="0.4">
      <c r="A89" s="152"/>
      <c r="B89" s="154"/>
      <c r="C89" s="154"/>
      <c r="D89" s="154"/>
      <c r="E89" s="152"/>
      <c r="F89" s="152"/>
      <c r="G89" s="152"/>
      <c r="H89" s="152"/>
      <c r="I89" s="154"/>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row>
    <row r="90" spans="1:35" x14ac:dyDescent="0.4">
      <c r="A90" s="152"/>
      <c r="B90" s="154"/>
      <c r="C90" s="154"/>
      <c r="D90" s="154"/>
      <c r="E90" s="152"/>
      <c r="F90" s="152"/>
      <c r="G90" s="152"/>
      <c r="H90" s="152"/>
      <c r="I90" s="154"/>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row>
    <row r="91" spans="1:35" x14ac:dyDescent="0.4">
      <c r="A91" s="152"/>
      <c r="B91" s="154"/>
      <c r="C91" s="154"/>
      <c r="D91" s="154"/>
      <c r="E91" s="152"/>
      <c r="F91" s="152"/>
      <c r="G91" s="152"/>
      <c r="H91" s="152"/>
      <c r="I91" s="154"/>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row>
    <row r="92" spans="1:35" x14ac:dyDescent="0.4">
      <c r="A92" s="152"/>
      <c r="B92" s="154"/>
      <c r="C92" s="154"/>
      <c r="D92" s="154"/>
      <c r="E92" s="152"/>
      <c r="F92" s="152"/>
      <c r="G92" s="152"/>
      <c r="H92" s="152"/>
      <c r="I92" s="154"/>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row>
    <row r="93" spans="1:35" x14ac:dyDescent="0.4">
      <c r="A93" s="152"/>
      <c r="B93" s="154"/>
      <c r="C93" s="154"/>
      <c r="D93" s="154"/>
      <c r="E93" s="152"/>
      <c r="F93" s="152"/>
      <c r="G93" s="152"/>
      <c r="H93" s="152"/>
      <c r="I93" s="154"/>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row>
    <row r="94" spans="1:35" x14ac:dyDescent="0.4">
      <c r="A94" s="152"/>
      <c r="B94" s="154"/>
      <c r="C94" s="154"/>
      <c r="D94" s="154"/>
      <c r="E94" s="152"/>
      <c r="F94" s="152"/>
      <c r="G94" s="152"/>
      <c r="H94" s="152"/>
      <c r="I94" s="154"/>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row>
    <row r="95" spans="1:35" x14ac:dyDescent="0.4">
      <c r="A95" s="152"/>
      <c r="B95" s="154"/>
      <c r="C95" s="154"/>
      <c r="D95" s="154"/>
      <c r="E95" s="152"/>
      <c r="F95" s="152"/>
      <c r="G95" s="152"/>
      <c r="H95" s="152"/>
      <c r="I95" s="154"/>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row>
    <row r="96" spans="1:35" x14ac:dyDescent="0.4">
      <c r="A96" s="152"/>
      <c r="B96" s="154"/>
      <c r="C96" s="154"/>
      <c r="D96" s="154"/>
      <c r="E96" s="152"/>
      <c r="F96" s="152"/>
      <c r="G96" s="152"/>
      <c r="H96" s="152"/>
      <c r="I96" s="154"/>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row>
    <row r="97" spans="1:35" x14ac:dyDescent="0.4">
      <c r="A97" s="152"/>
      <c r="B97" s="154"/>
      <c r="C97" s="154"/>
      <c r="D97" s="154"/>
      <c r="E97" s="152"/>
      <c r="F97" s="152"/>
      <c r="G97" s="152"/>
      <c r="H97" s="152"/>
      <c r="I97" s="154"/>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row>
    <row r="98" spans="1:35" x14ac:dyDescent="0.4">
      <c r="A98" s="152"/>
      <c r="B98" s="154"/>
      <c r="C98" s="154"/>
      <c r="D98" s="154"/>
      <c r="E98" s="152"/>
      <c r="F98" s="152"/>
      <c r="G98" s="152"/>
      <c r="H98" s="152"/>
      <c r="I98" s="154"/>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row>
    <row r="99" spans="1:35" x14ac:dyDescent="0.4">
      <c r="A99" s="152"/>
      <c r="B99" s="154"/>
      <c r="C99" s="154"/>
      <c r="D99" s="154"/>
      <c r="E99" s="152"/>
      <c r="F99" s="152"/>
      <c r="G99" s="152"/>
      <c r="H99" s="152"/>
      <c r="I99" s="154"/>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row>
    <row r="100" spans="1:35" x14ac:dyDescent="0.4">
      <c r="A100" s="152"/>
      <c r="B100" s="154"/>
      <c r="C100" s="154"/>
      <c r="D100" s="154"/>
      <c r="E100" s="152"/>
      <c r="F100" s="152"/>
      <c r="G100" s="152"/>
      <c r="H100" s="152"/>
      <c r="I100" s="154"/>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row>
    <row r="101" spans="1:35" x14ac:dyDescent="0.4">
      <c r="A101" s="152"/>
      <c r="B101" s="154"/>
      <c r="C101" s="154"/>
      <c r="D101" s="154"/>
      <c r="E101" s="152"/>
      <c r="F101" s="152"/>
      <c r="G101" s="152"/>
      <c r="H101" s="152"/>
      <c r="I101" s="154"/>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row>
    <row r="102" spans="1:35" x14ac:dyDescent="0.4">
      <c r="A102" s="152"/>
      <c r="B102" s="154"/>
      <c r="C102" s="154"/>
      <c r="D102" s="154"/>
      <c r="E102" s="152"/>
      <c r="F102" s="152"/>
      <c r="G102" s="152"/>
      <c r="H102" s="152"/>
      <c r="I102" s="154"/>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row>
    <row r="103" spans="1:35" x14ac:dyDescent="0.4">
      <c r="A103" s="152"/>
      <c r="B103" s="154"/>
      <c r="C103" s="154"/>
      <c r="D103" s="154"/>
      <c r="E103" s="152"/>
      <c r="F103" s="152"/>
      <c r="G103" s="152"/>
      <c r="H103" s="152"/>
      <c r="I103" s="154"/>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row>
    <row r="104" spans="1:35" x14ac:dyDescent="0.4">
      <c r="A104" s="152"/>
      <c r="B104" s="154"/>
      <c r="C104" s="154"/>
      <c r="D104" s="154"/>
      <c r="E104" s="152"/>
      <c r="F104" s="152"/>
      <c r="G104" s="152"/>
      <c r="H104" s="152"/>
      <c r="I104" s="154"/>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row>
    <row r="105" spans="1:35" x14ac:dyDescent="0.4">
      <c r="A105" s="152"/>
      <c r="B105" s="154"/>
      <c r="C105" s="154"/>
      <c r="D105" s="154"/>
      <c r="E105" s="152"/>
      <c r="F105" s="152"/>
      <c r="G105" s="152"/>
      <c r="H105" s="152"/>
      <c r="I105" s="154"/>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row>
    <row r="106" spans="1:35" x14ac:dyDescent="0.4">
      <c r="A106" s="152"/>
      <c r="B106" s="154"/>
      <c r="C106" s="154"/>
      <c r="D106" s="154"/>
      <c r="E106" s="152"/>
      <c r="F106" s="152"/>
      <c r="G106" s="152"/>
      <c r="H106" s="152"/>
      <c r="I106" s="154"/>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row>
    <row r="107" spans="1:35" x14ac:dyDescent="0.4">
      <c r="A107" s="152"/>
      <c r="B107" s="154"/>
      <c r="C107" s="154"/>
      <c r="D107" s="154"/>
      <c r="E107" s="152"/>
      <c r="F107" s="152"/>
      <c r="G107" s="152"/>
      <c r="H107" s="152"/>
      <c r="I107" s="154"/>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row>
    <row r="108" spans="1:35" x14ac:dyDescent="0.4">
      <c r="A108" s="152"/>
      <c r="B108" s="154"/>
      <c r="C108" s="154"/>
      <c r="D108" s="154"/>
      <c r="E108" s="152"/>
      <c r="F108" s="152"/>
      <c r="G108" s="152"/>
      <c r="H108" s="152"/>
      <c r="I108" s="154"/>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row>
    <row r="109" spans="1:35" x14ac:dyDescent="0.4">
      <c r="A109" s="152"/>
      <c r="B109" s="154"/>
      <c r="C109" s="154"/>
      <c r="D109" s="154"/>
      <c r="E109" s="152"/>
      <c r="F109" s="152"/>
      <c r="G109" s="152"/>
      <c r="H109" s="152"/>
      <c r="I109" s="154"/>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row>
    <row r="110" spans="1:35" x14ac:dyDescent="0.4">
      <c r="A110" s="152"/>
      <c r="B110" s="154"/>
      <c r="C110" s="154"/>
      <c r="D110" s="154"/>
      <c r="E110" s="152"/>
      <c r="F110" s="152"/>
      <c r="G110" s="152"/>
      <c r="H110" s="152"/>
      <c r="I110" s="154"/>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row>
    <row r="111" spans="1:35" x14ac:dyDescent="0.4">
      <c r="A111" s="152"/>
      <c r="B111" s="154"/>
      <c r="C111" s="154"/>
      <c r="D111" s="154"/>
      <c r="E111" s="152"/>
      <c r="F111" s="152"/>
      <c r="G111" s="152"/>
      <c r="H111" s="152"/>
      <c r="I111" s="154"/>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row>
    <row r="112" spans="1:35" x14ac:dyDescent="0.4">
      <c r="A112" s="152"/>
      <c r="B112" s="154"/>
      <c r="C112" s="154"/>
      <c r="D112" s="154"/>
      <c r="E112" s="152"/>
      <c r="F112" s="152"/>
      <c r="G112" s="152"/>
      <c r="H112" s="152"/>
      <c r="I112" s="154"/>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row>
    <row r="113" spans="1:35" x14ac:dyDescent="0.4">
      <c r="A113" s="152"/>
      <c r="B113" s="154"/>
      <c r="C113" s="154"/>
      <c r="D113" s="154"/>
      <c r="E113" s="152"/>
      <c r="F113" s="152"/>
      <c r="G113" s="152"/>
      <c r="H113" s="152"/>
      <c r="I113" s="154"/>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row>
    <row r="114" spans="1:35" x14ac:dyDescent="0.4">
      <c r="A114" s="152"/>
      <c r="B114" s="154"/>
      <c r="C114" s="154"/>
      <c r="D114" s="154"/>
      <c r="E114" s="152"/>
      <c r="F114" s="152"/>
      <c r="G114" s="152"/>
      <c r="H114" s="152"/>
      <c r="I114" s="154"/>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row>
    <row r="115" spans="1:35" x14ac:dyDescent="0.4">
      <c r="A115" s="152"/>
      <c r="B115" s="154"/>
      <c r="C115" s="154"/>
      <c r="D115" s="154"/>
      <c r="E115" s="152"/>
      <c r="F115" s="152"/>
      <c r="G115" s="152"/>
      <c r="H115" s="152"/>
      <c r="I115" s="154"/>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row>
    <row r="116" spans="1:35" x14ac:dyDescent="0.4">
      <c r="A116" s="152"/>
      <c r="B116" s="154"/>
      <c r="C116" s="154"/>
      <c r="D116" s="154"/>
      <c r="E116" s="152"/>
      <c r="F116" s="152"/>
      <c r="G116" s="152"/>
      <c r="H116" s="152"/>
      <c r="I116" s="154"/>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row>
    <row r="117" spans="1:35" x14ac:dyDescent="0.4">
      <c r="A117" s="152"/>
      <c r="B117" s="154"/>
      <c r="C117" s="154"/>
      <c r="D117" s="154"/>
      <c r="E117" s="152"/>
      <c r="F117" s="152"/>
      <c r="G117" s="152"/>
      <c r="H117" s="152"/>
      <c r="I117" s="154"/>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row>
    <row r="118" spans="1:35" x14ac:dyDescent="0.4">
      <c r="A118" s="152"/>
      <c r="B118" s="154"/>
      <c r="C118" s="154"/>
      <c r="D118" s="154"/>
      <c r="E118" s="152"/>
      <c r="F118" s="152"/>
      <c r="G118" s="152"/>
      <c r="H118" s="152"/>
      <c r="I118" s="154"/>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row>
    <row r="119" spans="1:35" x14ac:dyDescent="0.4">
      <c r="A119" s="152"/>
      <c r="B119" s="154"/>
      <c r="C119" s="154"/>
      <c r="D119" s="154"/>
      <c r="E119" s="152"/>
      <c r="F119" s="152"/>
      <c r="G119" s="152"/>
      <c r="H119" s="152"/>
      <c r="I119" s="154"/>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row>
    <row r="120" spans="1:35" x14ac:dyDescent="0.4">
      <c r="A120" s="152"/>
      <c r="B120" s="154"/>
      <c r="C120" s="154"/>
      <c r="D120" s="154"/>
      <c r="E120" s="152"/>
      <c r="F120" s="152"/>
      <c r="G120" s="152"/>
      <c r="H120" s="152"/>
      <c r="I120" s="154"/>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row>
    <row r="121" spans="1:35" x14ac:dyDescent="0.4">
      <c r="A121" s="152"/>
      <c r="B121" s="154"/>
      <c r="C121" s="154"/>
      <c r="D121" s="154"/>
      <c r="E121" s="152"/>
      <c r="F121" s="152"/>
      <c r="G121" s="152"/>
      <c r="H121" s="152"/>
      <c r="I121" s="154"/>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row>
    <row r="122" spans="1:35" x14ac:dyDescent="0.4">
      <c r="A122" s="152"/>
      <c r="B122" s="154"/>
      <c r="C122" s="154"/>
      <c r="D122" s="154"/>
      <c r="E122" s="152"/>
      <c r="F122" s="152"/>
      <c r="G122" s="152"/>
      <c r="H122" s="152"/>
      <c r="I122" s="154"/>
      <c r="J122" s="152"/>
      <c r="K122" s="152"/>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row>
    <row r="123" spans="1:35" x14ac:dyDescent="0.4">
      <c r="A123" s="152"/>
      <c r="B123" s="154"/>
      <c r="C123" s="154"/>
      <c r="D123" s="154"/>
      <c r="E123" s="152"/>
      <c r="F123" s="152"/>
      <c r="G123" s="152"/>
      <c r="H123" s="152"/>
      <c r="I123" s="154"/>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row>
    <row r="124" spans="1:35" x14ac:dyDescent="0.4">
      <c r="A124" s="152"/>
      <c r="B124" s="154"/>
      <c r="C124" s="154"/>
      <c r="D124" s="154"/>
      <c r="E124" s="152"/>
      <c r="F124" s="152"/>
      <c r="G124" s="152"/>
      <c r="H124" s="152"/>
      <c r="I124" s="154"/>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row>
    <row r="125" spans="1:35" x14ac:dyDescent="0.4">
      <c r="A125" s="152"/>
      <c r="B125" s="154"/>
      <c r="C125" s="154"/>
      <c r="D125" s="154"/>
      <c r="E125" s="152"/>
      <c r="F125" s="152"/>
      <c r="G125" s="152"/>
      <c r="H125" s="152"/>
      <c r="I125" s="154"/>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row>
    <row r="126" spans="1:35" x14ac:dyDescent="0.4">
      <c r="A126" s="152"/>
      <c r="B126" s="154"/>
      <c r="C126" s="154"/>
      <c r="D126" s="154"/>
      <c r="E126" s="152"/>
      <c r="F126" s="152"/>
      <c r="G126" s="152"/>
      <c r="H126" s="152"/>
      <c r="I126" s="154"/>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row>
    <row r="127" spans="1:35" x14ac:dyDescent="0.4">
      <c r="A127" s="152"/>
      <c r="B127" s="154"/>
      <c r="C127" s="154"/>
      <c r="D127" s="154"/>
      <c r="E127" s="152"/>
      <c r="F127" s="152"/>
      <c r="G127" s="152"/>
      <c r="H127" s="152"/>
      <c r="I127" s="154"/>
      <c r="J127" s="152"/>
      <c r="K127" s="152"/>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row>
    <row r="128" spans="1:35" x14ac:dyDescent="0.4">
      <c r="A128" s="152"/>
      <c r="B128" s="154"/>
      <c r="C128" s="154"/>
      <c r="D128" s="154"/>
      <c r="E128" s="152"/>
      <c r="F128" s="152"/>
      <c r="G128" s="152"/>
      <c r="H128" s="152"/>
      <c r="I128" s="154"/>
      <c r="J128" s="152"/>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row>
    <row r="129" spans="1:35" x14ac:dyDescent="0.4">
      <c r="A129" s="152"/>
      <c r="B129" s="154"/>
      <c r="C129" s="154"/>
      <c r="D129" s="154"/>
      <c r="E129" s="152"/>
      <c r="F129" s="152"/>
      <c r="G129" s="152"/>
      <c r="H129" s="152"/>
      <c r="I129" s="154"/>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row>
    <row r="130" spans="1:35" x14ac:dyDescent="0.4">
      <c r="A130" s="152"/>
      <c r="B130" s="154"/>
      <c r="C130" s="154"/>
      <c r="D130" s="154"/>
      <c r="E130" s="152"/>
      <c r="F130" s="152"/>
      <c r="G130" s="152"/>
      <c r="H130" s="152"/>
      <c r="I130" s="154"/>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row>
    <row r="131" spans="1:35" x14ac:dyDescent="0.4">
      <c r="A131" s="152"/>
      <c r="B131" s="154"/>
      <c r="C131" s="154"/>
      <c r="D131" s="154"/>
      <c r="E131" s="152"/>
      <c r="F131" s="152"/>
      <c r="G131" s="152"/>
      <c r="H131" s="152"/>
      <c r="I131" s="154"/>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row>
    <row r="132" spans="1:35" x14ac:dyDescent="0.4">
      <c r="A132" s="152"/>
      <c r="B132" s="154"/>
      <c r="C132" s="154"/>
      <c r="D132" s="154"/>
      <c r="E132" s="152"/>
      <c r="F132" s="152"/>
      <c r="G132" s="152"/>
      <c r="H132" s="152"/>
      <c r="I132" s="154"/>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row>
    <row r="133" spans="1:35" x14ac:dyDescent="0.4">
      <c r="A133" s="152"/>
      <c r="B133" s="154"/>
      <c r="C133" s="154"/>
      <c r="D133" s="154"/>
      <c r="E133" s="152"/>
      <c r="F133" s="152"/>
      <c r="G133" s="152"/>
      <c r="H133" s="152"/>
      <c r="I133" s="154"/>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row>
    <row r="134" spans="1:35" x14ac:dyDescent="0.4">
      <c r="A134" s="152"/>
      <c r="B134" s="154"/>
      <c r="C134" s="154"/>
      <c r="D134" s="154"/>
      <c r="E134" s="152"/>
      <c r="F134" s="152"/>
      <c r="G134" s="152"/>
      <c r="H134" s="152"/>
      <c r="I134" s="154"/>
      <c r="J134" s="152"/>
      <c r="K134" s="152"/>
      <c r="L134" s="152"/>
      <c r="M134" s="152"/>
      <c r="N134" s="152"/>
      <c r="O134" s="152"/>
      <c r="P134" s="152"/>
      <c r="Q134" s="152"/>
      <c r="R134" s="152"/>
      <c r="S134" s="152"/>
      <c r="T134" s="152"/>
      <c r="U134" s="152"/>
      <c r="V134" s="152"/>
      <c r="W134" s="152"/>
      <c r="X134" s="152"/>
      <c r="Y134" s="152"/>
      <c r="Z134" s="152"/>
      <c r="AA134" s="152"/>
      <c r="AB134" s="152"/>
      <c r="AC134" s="152"/>
      <c r="AD134" s="152"/>
      <c r="AE134" s="152"/>
      <c r="AF134" s="152"/>
      <c r="AG134" s="152"/>
      <c r="AH134" s="152"/>
      <c r="AI134" s="152"/>
    </row>
    <row r="135" spans="1:35" x14ac:dyDescent="0.4">
      <c r="A135" s="152"/>
      <c r="B135" s="154"/>
      <c r="C135" s="154"/>
      <c r="D135" s="154"/>
      <c r="E135" s="152"/>
      <c r="F135" s="152"/>
      <c r="G135" s="152"/>
      <c r="H135" s="152"/>
      <c r="I135" s="154"/>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row>
    <row r="136" spans="1:35" x14ac:dyDescent="0.4">
      <c r="A136" s="152"/>
      <c r="B136" s="154"/>
      <c r="C136" s="154"/>
      <c r="D136" s="154"/>
      <c r="E136" s="152"/>
      <c r="F136" s="152"/>
      <c r="G136" s="152"/>
      <c r="H136" s="152"/>
      <c r="I136" s="154"/>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row>
    <row r="137" spans="1:35" x14ac:dyDescent="0.4">
      <c r="A137" s="152"/>
      <c r="B137" s="154"/>
      <c r="C137" s="154"/>
      <c r="D137" s="154"/>
      <c r="E137" s="152"/>
      <c r="F137" s="152"/>
      <c r="G137" s="152"/>
      <c r="H137" s="152"/>
      <c r="I137" s="154"/>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row>
    <row r="138" spans="1:35" x14ac:dyDescent="0.4">
      <c r="A138" s="152"/>
      <c r="B138" s="154"/>
      <c r="C138" s="154"/>
      <c r="D138" s="154"/>
      <c r="E138" s="152"/>
      <c r="F138" s="152"/>
      <c r="G138" s="152"/>
      <c r="H138" s="152"/>
      <c r="I138" s="154"/>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row>
    <row r="139" spans="1:35" x14ac:dyDescent="0.4">
      <c r="A139" s="152"/>
      <c r="B139" s="154"/>
      <c r="C139" s="154"/>
      <c r="D139" s="154"/>
      <c r="E139" s="152"/>
      <c r="F139" s="152"/>
      <c r="G139" s="152"/>
      <c r="H139" s="152"/>
      <c r="I139" s="154"/>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row>
    <row r="140" spans="1:35" x14ac:dyDescent="0.4">
      <c r="A140" s="152"/>
      <c r="B140" s="154"/>
      <c r="C140" s="154"/>
      <c r="D140" s="154"/>
      <c r="E140" s="152"/>
      <c r="F140" s="152"/>
      <c r="G140" s="152"/>
      <c r="H140" s="152"/>
      <c r="I140" s="154"/>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row>
    <row r="141" spans="1:35" x14ac:dyDescent="0.4">
      <c r="A141" s="152"/>
      <c r="B141" s="154"/>
      <c r="C141" s="154"/>
      <c r="D141" s="154"/>
      <c r="E141" s="152"/>
      <c r="F141" s="152"/>
      <c r="G141" s="152"/>
      <c r="H141" s="152"/>
      <c r="I141" s="154"/>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79"/>
  <sheetViews>
    <sheetView showGridLines="0" view="pageBreakPreview" topLeftCell="A70" zoomScale="70" zoomScaleNormal="70" zoomScaleSheetLayoutView="70" workbookViewId="0">
      <selection activeCell="U4" sqref="U4"/>
    </sheetView>
  </sheetViews>
  <sheetFormatPr defaultColWidth="4.375" defaultRowHeight="20.25" customHeight="1" x14ac:dyDescent="0.4"/>
  <cols>
    <col min="1" max="1" width="1.625" style="8" customWidth="1"/>
    <col min="2" max="5" width="5.75" style="8" customWidth="1"/>
    <col min="6" max="6" width="5.625" style="8" hidden="1" customWidth="1"/>
    <col min="7" max="58" width="5.625" style="8" customWidth="1"/>
    <col min="59" max="16384" width="4.375" style="8"/>
  </cols>
  <sheetData>
    <row r="1" spans="1:64" s="9" customFormat="1" ht="20.25" customHeight="1" x14ac:dyDescent="0.4">
      <c r="A1" s="35"/>
      <c r="B1" s="35" t="s">
        <v>233</v>
      </c>
      <c r="C1" s="36"/>
      <c r="D1" s="36"/>
      <c r="E1" s="36"/>
      <c r="F1" s="36"/>
      <c r="G1" s="36"/>
      <c r="H1" s="37" t="s">
        <v>0</v>
      </c>
      <c r="I1" s="35"/>
      <c r="J1" s="37"/>
      <c r="K1" s="35"/>
      <c r="L1" s="36"/>
      <c r="M1" s="36"/>
      <c r="N1" s="36"/>
      <c r="O1" s="36"/>
      <c r="P1" s="36"/>
      <c r="Q1" s="36"/>
      <c r="R1" s="36"/>
      <c r="S1" s="35"/>
      <c r="T1" s="35"/>
      <c r="U1" s="35"/>
      <c r="V1" s="35"/>
      <c r="W1" s="35"/>
      <c r="X1" s="35"/>
      <c r="Y1" s="35"/>
      <c r="Z1" s="35"/>
      <c r="AA1" s="35"/>
      <c r="AB1" s="35"/>
      <c r="AC1" s="35"/>
      <c r="AD1" s="35"/>
      <c r="AE1" s="35"/>
      <c r="AF1" s="35"/>
      <c r="AG1" s="35"/>
      <c r="AH1" s="35"/>
      <c r="AI1" s="35"/>
      <c r="AJ1" s="35"/>
      <c r="AK1" s="35"/>
      <c r="AL1" s="35"/>
      <c r="AM1" s="38"/>
      <c r="AN1" s="39"/>
      <c r="AO1" s="39" t="s">
        <v>82</v>
      </c>
      <c r="AP1" s="206" t="s">
        <v>222</v>
      </c>
      <c r="AQ1" s="207"/>
      <c r="AR1" s="207"/>
      <c r="AS1" s="207"/>
      <c r="AT1" s="207"/>
      <c r="AU1" s="207"/>
      <c r="AV1" s="207"/>
      <c r="AW1" s="207"/>
      <c r="AX1" s="207"/>
      <c r="AY1" s="207"/>
      <c r="AZ1" s="207"/>
      <c r="BA1" s="207"/>
      <c r="BB1" s="207"/>
      <c r="BC1" s="207"/>
      <c r="BD1" s="207"/>
      <c r="BE1" s="207"/>
      <c r="BF1" s="39" t="s">
        <v>21</v>
      </c>
    </row>
    <row r="2" spans="1:64" s="9" customFormat="1" ht="20.25" customHeight="1" x14ac:dyDescent="0.4">
      <c r="A2" s="35"/>
      <c r="B2" s="35"/>
      <c r="C2" s="36"/>
      <c r="D2" s="36"/>
      <c r="E2" s="36"/>
      <c r="F2" s="36"/>
      <c r="G2" s="36"/>
      <c r="H2" s="35"/>
      <c r="I2" s="35"/>
      <c r="J2" s="37"/>
      <c r="K2" s="35"/>
      <c r="L2" s="36"/>
      <c r="M2" s="36"/>
      <c r="N2" s="36"/>
      <c r="O2" s="36"/>
      <c r="P2" s="36"/>
      <c r="Q2" s="36"/>
      <c r="R2" s="36"/>
      <c r="S2" s="35"/>
      <c r="T2" s="35"/>
      <c r="U2" s="35"/>
      <c r="V2" s="35"/>
      <c r="W2" s="35"/>
      <c r="X2" s="35"/>
      <c r="Y2" s="40" t="s">
        <v>78</v>
      </c>
      <c r="Z2" s="208">
        <v>2</v>
      </c>
      <c r="AA2" s="208"/>
      <c r="AB2" s="40" t="s">
        <v>79</v>
      </c>
      <c r="AC2" s="209">
        <f>IF(Z2=0,"",YEAR(DATE(2018+Z2,1,1)))</f>
        <v>2020</v>
      </c>
      <c r="AD2" s="209"/>
      <c r="AE2" s="41" t="s">
        <v>80</v>
      </c>
      <c r="AF2" s="41" t="s">
        <v>1</v>
      </c>
      <c r="AG2" s="208">
        <v>7</v>
      </c>
      <c r="AH2" s="208"/>
      <c r="AI2" s="41" t="s">
        <v>55</v>
      </c>
      <c r="AJ2" s="35"/>
      <c r="AK2" s="35"/>
      <c r="AL2" s="35"/>
      <c r="AM2" s="38"/>
      <c r="AN2" s="39"/>
      <c r="AO2" s="39" t="s">
        <v>81</v>
      </c>
      <c r="AP2" s="210" t="s">
        <v>40</v>
      </c>
      <c r="AQ2" s="210"/>
      <c r="AR2" s="210"/>
      <c r="AS2" s="210"/>
      <c r="AT2" s="210"/>
      <c r="AU2" s="210"/>
      <c r="AV2" s="210"/>
      <c r="AW2" s="210"/>
      <c r="AX2" s="210"/>
      <c r="AY2" s="210"/>
      <c r="AZ2" s="210"/>
      <c r="BA2" s="210"/>
      <c r="BB2" s="210"/>
      <c r="BC2" s="210"/>
      <c r="BD2" s="210"/>
      <c r="BE2" s="210"/>
      <c r="BF2" s="39" t="s">
        <v>21</v>
      </c>
    </row>
    <row r="3" spans="1:64" s="5" customFormat="1" ht="20.25" customHeight="1" x14ac:dyDescent="0.4">
      <c r="A3" s="42"/>
      <c r="B3" s="42"/>
      <c r="C3" s="42"/>
      <c r="D3" s="42"/>
      <c r="E3" s="42"/>
      <c r="F3" s="42"/>
      <c r="G3" s="37"/>
      <c r="H3" s="42"/>
      <c r="I3" s="42"/>
      <c r="J3" s="37"/>
      <c r="K3" s="42"/>
      <c r="L3" s="39"/>
      <c r="M3" s="39"/>
      <c r="N3" s="39"/>
      <c r="O3" s="39"/>
      <c r="P3" s="39"/>
      <c r="Q3" s="39"/>
      <c r="R3" s="39"/>
      <c r="S3" s="42"/>
      <c r="T3" s="42"/>
      <c r="U3" s="42"/>
      <c r="V3" s="42"/>
      <c r="W3" s="42"/>
      <c r="X3" s="42"/>
      <c r="Y3" s="42"/>
      <c r="Z3" s="43"/>
      <c r="AA3" s="43"/>
      <c r="AB3" s="44"/>
      <c r="AC3" s="45"/>
      <c r="AD3" s="44"/>
      <c r="AE3" s="42"/>
      <c r="AF3" s="42"/>
      <c r="AG3" s="42"/>
      <c r="AH3" s="42"/>
      <c r="AI3" s="42"/>
      <c r="AJ3" s="42"/>
      <c r="AK3" s="42"/>
      <c r="AL3" s="42"/>
      <c r="AM3" s="42"/>
      <c r="AN3" s="42"/>
      <c r="AO3" s="42"/>
      <c r="AP3" s="42"/>
      <c r="AQ3" s="42"/>
      <c r="AR3" s="42"/>
      <c r="AS3" s="42"/>
      <c r="AT3" s="42"/>
      <c r="AU3" s="42"/>
      <c r="AV3" s="42"/>
      <c r="AW3" s="42"/>
      <c r="AX3" s="42"/>
      <c r="AY3" s="42"/>
      <c r="AZ3" s="42"/>
      <c r="BA3" s="46" t="s">
        <v>136</v>
      </c>
      <c r="BB3" s="211" t="s">
        <v>202</v>
      </c>
      <c r="BC3" s="212"/>
      <c r="BD3" s="212"/>
      <c r="BE3" s="213"/>
      <c r="BF3" s="39"/>
    </row>
    <row r="4" spans="1:64" s="5" customFormat="1" ht="18.75" x14ac:dyDescent="0.4">
      <c r="A4" s="42"/>
      <c r="B4" s="42"/>
      <c r="C4" s="42"/>
      <c r="D4" s="42"/>
      <c r="E4" s="42"/>
      <c r="F4" s="42"/>
      <c r="G4" s="37"/>
      <c r="H4" s="42"/>
      <c r="I4" s="42"/>
      <c r="J4" s="37"/>
      <c r="K4" s="42"/>
      <c r="L4" s="39"/>
      <c r="M4" s="39"/>
      <c r="N4" s="39"/>
      <c r="O4" s="39"/>
      <c r="P4" s="39"/>
      <c r="Q4" s="39"/>
      <c r="R4" s="39"/>
      <c r="S4" s="42"/>
      <c r="T4" s="42"/>
      <c r="U4" s="42"/>
      <c r="V4" s="42"/>
      <c r="W4" s="42"/>
      <c r="X4" s="42"/>
      <c r="Y4" s="42"/>
      <c r="Z4" s="47"/>
      <c r="AA4" s="47"/>
      <c r="AB4" s="42"/>
      <c r="AC4" s="42"/>
      <c r="AD4" s="42"/>
      <c r="AE4" s="42"/>
      <c r="AF4" s="42"/>
      <c r="AG4" s="35"/>
      <c r="AH4" s="35"/>
      <c r="AI4" s="35"/>
      <c r="AJ4" s="35"/>
      <c r="AK4" s="35"/>
      <c r="AL4" s="35"/>
      <c r="AM4" s="35"/>
      <c r="AN4" s="35"/>
      <c r="AO4" s="35"/>
      <c r="AP4" s="35"/>
      <c r="AQ4" s="35"/>
      <c r="AR4" s="35"/>
      <c r="AS4" s="35"/>
      <c r="AT4" s="35"/>
      <c r="AU4" s="35"/>
      <c r="AV4" s="35"/>
      <c r="AW4" s="35"/>
      <c r="AX4" s="35"/>
      <c r="AY4" s="35"/>
      <c r="AZ4" s="35"/>
      <c r="BA4" s="35"/>
      <c r="BB4" s="35"/>
      <c r="BC4" s="35"/>
      <c r="BD4" s="35"/>
      <c r="BE4" s="48"/>
      <c r="BF4" s="48"/>
    </row>
    <row r="5" spans="1:64" s="5" customFormat="1" ht="6.75" customHeight="1" x14ac:dyDescent="0.4">
      <c r="A5" s="42"/>
      <c r="B5" s="42"/>
      <c r="C5" s="49"/>
      <c r="D5" s="49"/>
      <c r="E5" s="49"/>
      <c r="F5" s="49"/>
      <c r="G5" s="50"/>
      <c r="H5" s="49"/>
      <c r="I5" s="49"/>
      <c r="J5" s="50"/>
      <c r="K5" s="49"/>
      <c r="L5" s="51"/>
      <c r="M5" s="51"/>
      <c r="N5" s="51"/>
      <c r="O5" s="51"/>
      <c r="P5" s="51"/>
      <c r="Q5" s="51"/>
      <c r="R5" s="51"/>
      <c r="S5" s="49"/>
      <c r="T5" s="49"/>
      <c r="U5" s="49"/>
      <c r="V5" s="49"/>
      <c r="W5" s="49"/>
      <c r="X5" s="49"/>
      <c r="Y5" s="49"/>
      <c r="Z5" s="52"/>
      <c r="AA5" s="52"/>
      <c r="AB5" s="49"/>
      <c r="AC5" s="49"/>
      <c r="AD5" s="49"/>
      <c r="AE5" s="49"/>
      <c r="AF5" s="42"/>
      <c r="AG5" s="35"/>
      <c r="AH5" s="35"/>
      <c r="AI5" s="35"/>
      <c r="AJ5" s="35"/>
      <c r="AK5" s="35"/>
      <c r="AL5" s="35"/>
      <c r="AM5" s="35"/>
      <c r="AN5" s="35"/>
      <c r="AO5" s="35"/>
      <c r="AP5" s="35"/>
      <c r="AQ5" s="35"/>
      <c r="AR5" s="35"/>
      <c r="AS5" s="35"/>
      <c r="AT5" s="35"/>
      <c r="AU5" s="35"/>
      <c r="AV5" s="35"/>
      <c r="AW5" s="35"/>
      <c r="AX5" s="35"/>
      <c r="AY5" s="35"/>
      <c r="AZ5" s="35"/>
      <c r="BA5" s="35"/>
      <c r="BB5" s="35"/>
      <c r="BC5" s="35"/>
      <c r="BD5" s="35"/>
      <c r="BE5" s="48"/>
      <c r="BF5" s="48"/>
    </row>
    <row r="6" spans="1:64" s="5" customFormat="1" ht="18.75" x14ac:dyDescent="0.4">
      <c r="A6" s="42"/>
      <c r="B6" s="226" t="s">
        <v>137</v>
      </c>
      <c r="C6" s="227"/>
      <c r="D6" s="227"/>
      <c r="E6" s="227"/>
      <c r="F6" s="227"/>
      <c r="G6" s="227"/>
      <c r="H6" s="227"/>
      <c r="I6" s="227"/>
      <c r="J6" s="228"/>
      <c r="K6" s="51"/>
      <c r="L6" s="51"/>
      <c r="M6" s="51"/>
      <c r="N6" s="49"/>
      <c r="O6" s="49"/>
      <c r="P6" s="49"/>
      <c r="Q6" s="49"/>
      <c r="R6" s="49"/>
      <c r="S6" s="49"/>
      <c r="T6" s="49"/>
      <c r="U6" s="52"/>
      <c r="V6" s="52"/>
      <c r="W6" s="42"/>
      <c r="X6" s="42"/>
      <c r="Y6" s="42"/>
      <c r="Z6" s="49"/>
      <c r="AA6" s="52"/>
      <c r="AB6" s="52"/>
      <c r="AC6" s="49"/>
      <c r="AD6" s="49"/>
      <c r="AE6" s="49"/>
      <c r="AF6" s="42"/>
      <c r="AG6" s="35"/>
      <c r="AH6" s="35" t="s">
        <v>138</v>
      </c>
      <c r="AI6" s="35"/>
      <c r="AJ6" s="35"/>
      <c r="AK6" s="35"/>
      <c r="AL6" s="35"/>
      <c r="AM6" s="35"/>
      <c r="AN6" s="35"/>
      <c r="AO6" s="35"/>
      <c r="AP6" s="35"/>
      <c r="AQ6" s="35"/>
      <c r="AR6" s="35"/>
      <c r="AS6" s="42"/>
      <c r="AT6" s="219">
        <v>8</v>
      </c>
      <c r="AU6" s="221"/>
      <c r="AV6" s="53" t="s">
        <v>70</v>
      </c>
      <c r="AW6" s="35"/>
      <c r="AX6" s="219">
        <v>40</v>
      </c>
      <c r="AY6" s="221"/>
      <c r="AZ6" s="53" t="s">
        <v>71</v>
      </c>
      <c r="BA6" s="35"/>
      <c r="BB6" s="219">
        <v>160</v>
      </c>
      <c r="BC6" s="221"/>
      <c r="BD6" s="53" t="s">
        <v>72</v>
      </c>
      <c r="BE6" s="35"/>
      <c r="BF6" s="48"/>
    </row>
    <row r="7" spans="1:64" s="5" customFormat="1" ht="18.75" x14ac:dyDescent="0.4">
      <c r="A7" s="42"/>
      <c r="B7" s="54" t="s">
        <v>55</v>
      </c>
      <c r="C7" s="54" t="s">
        <v>56</v>
      </c>
      <c r="D7" s="54" t="s">
        <v>57</v>
      </c>
      <c r="E7" s="54" t="s">
        <v>58</v>
      </c>
      <c r="F7" s="42"/>
      <c r="G7" s="54" t="s">
        <v>59</v>
      </c>
      <c r="H7" s="54" t="s">
        <v>60</v>
      </c>
      <c r="I7" s="54" t="s">
        <v>61</v>
      </c>
      <c r="J7" s="54" t="s">
        <v>131</v>
      </c>
      <c r="K7" s="51"/>
      <c r="L7" s="55" t="s">
        <v>133</v>
      </c>
      <c r="M7" s="56"/>
      <c r="N7" s="56"/>
      <c r="O7" s="56"/>
      <c r="P7" s="56"/>
      <c r="Q7" s="56"/>
      <c r="R7" s="56"/>
      <c r="S7" s="49"/>
      <c r="T7" s="49"/>
      <c r="U7" s="52"/>
      <c r="V7" s="52"/>
      <c r="W7" s="42"/>
      <c r="X7" s="42"/>
      <c r="Y7" s="42"/>
      <c r="Z7" s="49"/>
      <c r="AA7" s="52"/>
      <c r="AB7" s="52"/>
      <c r="AC7" s="49"/>
      <c r="AD7" s="49"/>
      <c r="AE7" s="49"/>
      <c r="AF7" s="42"/>
      <c r="AG7" s="35"/>
      <c r="AH7" s="35"/>
      <c r="AI7" s="35"/>
      <c r="AJ7" s="35"/>
      <c r="AK7" s="35"/>
      <c r="AL7" s="35"/>
      <c r="AM7" s="35"/>
      <c r="AN7" s="35"/>
      <c r="AO7" s="35"/>
      <c r="AP7" s="35"/>
      <c r="AQ7" s="35"/>
      <c r="AR7" s="35"/>
      <c r="AS7" s="35"/>
      <c r="AT7" s="35"/>
      <c r="AU7" s="35"/>
      <c r="AV7" s="35"/>
      <c r="AW7" s="35"/>
      <c r="AX7" s="35"/>
      <c r="AY7" s="35"/>
      <c r="AZ7" s="35"/>
      <c r="BA7" s="35"/>
      <c r="BB7" s="35"/>
      <c r="BC7" s="35"/>
      <c r="BD7" s="35"/>
      <c r="BE7" s="48"/>
      <c r="BF7" s="48"/>
    </row>
    <row r="8" spans="1:64" s="5" customFormat="1" ht="20.25" customHeight="1" x14ac:dyDescent="0.4">
      <c r="A8" s="42"/>
      <c r="B8" s="57" t="s">
        <v>62</v>
      </c>
      <c r="C8" s="57" t="s">
        <v>62</v>
      </c>
      <c r="D8" s="57" t="s">
        <v>62</v>
      </c>
      <c r="E8" s="57" t="s">
        <v>62</v>
      </c>
      <c r="F8" s="58"/>
      <c r="G8" s="57" t="s">
        <v>62</v>
      </c>
      <c r="H8" s="57" t="s">
        <v>62</v>
      </c>
      <c r="I8" s="57" t="s">
        <v>62</v>
      </c>
      <c r="J8" s="57" t="s">
        <v>62</v>
      </c>
      <c r="K8" s="52" t="s">
        <v>63</v>
      </c>
      <c r="L8" s="214"/>
      <c r="M8" s="215"/>
      <c r="N8" s="216"/>
      <c r="O8" s="52" t="s">
        <v>2</v>
      </c>
      <c r="P8" s="214"/>
      <c r="Q8" s="215"/>
      <c r="R8" s="216"/>
      <c r="S8" s="51" t="s">
        <v>24</v>
      </c>
      <c r="T8" s="217">
        <f>(P8-L8)*24</f>
        <v>0</v>
      </c>
      <c r="U8" s="218"/>
      <c r="V8" s="50" t="s">
        <v>25</v>
      </c>
      <c r="W8" s="42"/>
      <c r="X8" s="42"/>
      <c r="Y8" s="42"/>
      <c r="Z8" s="52"/>
      <c r="AA8" s="59"/>
      <c r="AB8" s="50"/>
      <c r="AC8" s="52"/>
      <c r="AD8" s="52"/>
      <c r="AE8" s="52"/>
      <c r="AF8" s="60"/>
      <c r="AG8" s="61"/>
      <c r="AH8" s="61"/>
      <c r="AI8" s="61"/>
      <c r="AJ8" s="62"/>
      <c r="AK8" s="51"/>
      <c r="AL8" s="59"/>
      <c r="AM8" s="59"/>
      <c r="AN8" s="50"/>
      <c r="AO8" s="63"/>
      <c r="AP8" s="63"/>
      <c r="AQ8" s="63"/>
      <c r="AR8" s="64" t="s">
        <v>139</v>
      </c>
      <c r="AS8" s="64"/>
      <c r="AT8" s="35"/>
      <c r="AU8" s="219"/>
      <c r="AV8" s="221"/>
      <c r="AW8" s="65" t="s">
        <v>132</v>
      </c>
      <c r="AX8" s="35"/>
      <c r="AY8" s="35" t="s">
        <v>76</v>
      </c>
      <c r="AZ8" s="35"/>
      <c r="BA8" s="35"/>
      <c r="BB8" s="229">
        <f>DAY(EOMONTH(DATE(AC2,AG2,1),0))</f>
        <v>31</v>
      </c>
      <c r="BC8" s="230"/>
      <c r="BD8" s="35" t="s">
        <v>77</v>
      </c>
      <c r="BE8" s="35"/>
      <c r="BF8" s="35"/>
      <c r="BJ8" s="6"/>
      <c r="BK8" s="6"/>
      <c r="BL8" s="6"/>
    </row>
    <row r="9" spans="1:64" s="5" customFormat="1" ht="6" customHeight="1" x14ac:dyDescent="0.4">
      <c r="A9" s="42"/>
      <c r="B9" s="66"/>
      <c r="C9" s="66"/>
      <c r="D9" s="66"/>
      <c r="E9" s="66"/>
      <c r="F9" s="42"/>
      <c r="G9" s="66"/>
      <c r="H9" s="66"/>
      <c r="I9" s="66"/>
      <c r="J9" s="66"/>
      <c r="K9" s="49"/>
      <c r="L9" s="52"/>
      <c r="M9" s="61"/>
      <c r="N9" s="62"/>
      <c r="O9" s="62"/>
      <c r="P9" s="52"/>
      <c r="Q9" s="62"/>
      <c r="R9" s="49"/>
      <c r="S9" s="62"/>
      <c r="T9" s="62"/>
      <c r="U9" s="62"/>
      <c r="V9" s="62"/>
      <c r="W9" s="42"/>
      <c r="X9" s="42"/>
      <c r="Y9" s="42"/>
      <c r="Z9" s="49"/>
      <c r="AA9" s="62"/>
      <c r="AB9" s="62"/>
      <c r="AC9" s="49"/>
      <c r="AD9" s="49"/>
      <c r="AE9" s="49"/>
      <c r="AF9" s="67"/>
      <c r="AG9" s="52"/>
      <c r="AH9" s="62"/>
      <c r="AI9" s="49"/>
      <c r="AJ9" s="61"/>
      <c r="AK9" s="62"/>
      <c r="AL9" s="62"/>
      <c r="AM9" s="62"/>
      <c r="AN9" s="62"/>
      <c r="AO9" s="49"/>
      <c r="AP9" s="35"/>
      <c r="AQ9" s="68"/>
      <c r="AR9" s="68"/>
      <c r="AS9" s="68"/>
      <c r="AT9" s="35"/>
      <c r="AU9" s="35"/>
      <c r="AV9" s="35"/>
      <c r="AW9" s="35"/>
      <c r="AX9" s="35"/>
      <c r="AY9" s="35"/>
      <c r="AZ9" s="35"/>
      <c r="BA9" s="35"/>
      <c r="BB9" s="35"/>
      <c r="BC9" s="35"/>
      <c r="BD9" s="35"/>
      <c r="BE9" s="35"/>
      <c r="BF9" s="35"/>
      <c r="BJ9" s="6"/>
      <c r="BK9" s="6"/>
      <c r="BL9" s="6"/>
    </row>
    <row r="10" spans="1:64" s="5" customFormat="1" ht="18.75" x14ac:dyDescent="0.15">
      <c r="A10" s="42"/>
      <c r="B10" s="57" t="s">
        <v>64</v>
      </c>
      <c r="C10" s="57" t="s">
        <v>64</v>
      </c>
      <c r="D10" s="57" t="s">
        <v>64</v>
      </c>
      <c r="E10" s="57" t="s">
        <v>64</v>
      </c>
      <c r="F10" s="58"/>
      <c r="G10" s="57" t="s">
        <v>64</v>
      </c>
      <c r="H10" s="57" t="s">
        <v>64</v>
      </c>
      <c r="I10" s="57" t="s">
        <v>64</v>
      </c>
      <c r="J10" s="57" t="s">
        <v>64</v>
      </c>
      <c r="K10" s="52" t="s">
        <v>63</v>
      </c>
      <c r="L10" s="214"/>
      <c r="M10" s="215"/>
      <c r="N10" s="216"/>
      <c r="O10" s="52" t="s">
        <v>2</v>
      </c>
      <c r="P10" s="214"/>
      <c r="Q10" s="215"/>
      <c r="R10" s="216"/>
      <c r="S10" s="51" t="s">
        <v>24</v>
      </c>
      <c r="T10" s="217">
        <f>(P10-L10)*24</f>
        <v>0</v>
      </c>
      <c r="U10" s="218"/>
      <c r="V10" s="50" t="s">
        <v>25</v>
      </c>
      <c r="W10" s="42"/>
      <c r="X10" s="42"/>
      <c r="Y10" s="42"/>
      <c r="Z10" s="52"/>
      <c r="AA10" s="59"/>
      <c r="AB10" s="50"/>
      <c r="AC10" s="52"/>
      <c r="AD10" s="52"/>
      <c r="AE10" s="52"/>
      <c r="AF10" s="67"/>
      <c r="AG10" s="61"/>
      <c r="AH10" s="61"/>
      <c r="AI10" s="61"/>
      <c r="AJ10" s="62"/>
      <c r="AK10" s="51"/>
      <c r="AL10" s="59"/>
      <c r="AM10" s="35"/>
      <c r="AN10" s="35"/>
      <c r="AO10" s="69"/>
      <c r="AP10" s="69"/>
      <c r="AQ10" s="69"/>
      <c r="AR10" s="53"/>
      <c r="AS10" s="68"/>
      <c r="AT10" s="68"/>
      <c r="AU10" s="68"/>
      <c r="AV10" s="62"/>
      <c r="AW10" s="62"/>
      <c r="AX10" s="70"/>
      <c r="AY10" s="70"/>
      <c r="AZ10" s="70" t="s">
        <v>140</v>
      </c>
      <c r="BA10" s="62"/>
      <c r="BB10" s="219">
        <v>1</v>
      </c>
      <c r="BC10" s="220"/>
      <c r="BD10" s="221"/>
      <c r="BE10" s="71" t="s">
        <v>22</v>
      </c>
      <c r="BF10" s="35"/>
      <c r="BJ10" s="6"/>
      <c r="BK10" s="6"/>
      <c r="BL10" s="6"/>
    </row>
    <row r="11" spans="1:64" s="5" customFormat="1" ht="6" customHeight="1" x14ac:dyDescent="0.15">
      <c r="A11" s="42"/>
      <c r="B11" s="72"/>
      <c r="C11" s="72"/>
      <c r="D11" s="72"/>
      <c r="E11" s="72"/>
      <c r="F11" s="42"/>
      <c r="G11" s="72"/>
      <c r="H11" s="72"/>
      <c r="I11" s="72"/>
      <c r="J11" s="49"/>
      <c r="K11" s="52"/>
      <c r="L11" s="61"/>
      <c r="M11" s="62"/>
      <c r="N11" s="62"/>
      <c r="O11" s="52"/>
      <c r="P11" s="62"/>
      <c r="Q11" s="49"/>
      <c r="R11" s="62"/>
      <c r="S11" s="62"/>
      <c r="T11" s="62"/>
      <c r="U11" s="62"/>
      <c r="V11" s="42"/>
      <c r="W11" s="42"/>
      <c r="X11" s="42"/>
      <c r="Y11" s="42"/>
      <c r="Z11" s="49"/>
      <c r="AA11" s="62"/>
      <c r="AB11" s="62"/>
      <c r="AC11" s="49"/>
      <c r="AD11" s="49"/>
      <c r="AE11" s="49"/>
      <c r="AF11" s="67"/>
      <c r="AG11" s="52"/>
      <c r="AH11" s="61"/>
      <c r="AI11" s="62"/>
      <c r="AJ11" s="61"/>
      <c r="AK11" s="62"/>
      <c r="AL11" s="62"/>
      <c r="AM11" s="62"/>
      <c r="AN11" s="62"/>
      <c r="AO11" s="73"/>
      <c r="AP11" s="73"/>
      <c r="AQ11" s="65"/>
      <c r="AR11" s="74"/>
      <c r="AS11" s="68"/>
      <c r="AT11" s="68"/>
      <c r="AU11" s="68"/>
      <c r="AV11" s="62"/>
      <c r="AW11" s="62"/>
      <c r="AX11" s="70"/>
      <c r="AY11" s="70"/>
      <c r="AZ11" s="62"/>
      <c r="BA11" s="62"/>
      <c r="BB11" s="52"/>
      <c r="BC11" s="52"/>
      <c r="BD11" s="52"/>
      <c r="BE11" s="71"/>
      <c r="BF11" s="35"/>
      <c r="BJ11" s="6"/>
      <c r="BK11" s="6"/>
      <c r="BL11" s="6"/>
    </row>
    <row r="12" spans="1:64" s="5" customFormat="1" ht="20.25" customHeight="1" x14ac:dyDescent="0.15">
      <c r="A12" s="42"/>
      <c r="B12" s="222" t="s">
        <v>134</v>
      </c>
      <c r="C12" s="223"/>
      <c r="D12" s="223"/>
      <c r="E12" s="223"/>
      <c r="F12" s="223"/>
      <c r="G12" s="223"/>
      <c r="H12" s="223"/>
      <c r="I12" s="223"/>
      <c r="J12" s="223"/>
      <c r="K12" s="223"/>
      <c r="L12" s="223"/>
      <c r="M12" s="223"/>
      <c r="N12" s="223"/>
      <c r="O12" s="223"/>
      <c r="P12" s="223"/>
      <c r="Q12" s="223"/>
      <c r="R12" s="223"/>
      <c r="S12" s="223"/>
      <c r="T12" s="223"/>
      <c r="U12" s="223"/>
      <c r="V12" s="224"/>
      <c r="W12" s="42"/>
      <c r="X12" s="42"/>
      <c r="Y12" s="42"/>
      <c r="Z12" s="65"/>
      <c r="AA12" s="75"/>
      <c r="AB12" s="75"/>
      <c r="AC12" s="65"/>
      <c r="AD12" s="52"/>
      <c r="AE12" s="52"/>
      <c r="AF12" s="60"/>
      <c r="AG12" s="50"/>
      <c r="AH12" s="61"/>
      <c r="AI12" s="62"/>
      <c r="AJ12" s="61"/>
      <c r="AK12" s="62"/>
      <c r="AL12" s="62"/>
      <c r="AM12" s="62"/>
      <c r="AN12" s="62"/>
      <c r="AO12" s="225"/>
      <c r="AP12" s="225"/>
      <c r="AQ12" s="225"/>
      <c r="AR12" s="53"/>
      <c r="AS12" s="68"/>
      <c r="AT12" s="68"/>
      <c r="AU12" s="68"/>
      <c r="AV12" s="62"/>
      <c r="AW12" s="62"/>
      <c r="AX12" s="70"/>
      <c r="AY12" s="70"/>
      <c r="AZ12" s="62"/>
      <c r="BA12" s="62"/>
      <c r="BB12" s="219">
        <v>1</v>
      </c>
      <c r="BC12" s="220"/>
      <c r="BD12" s="221"/>
      <c r="BE12" s="76" t="s">
        <v>23</v>
      </c>
      <c r="BF12" s="35"/>
      <c r="BJ12" s="6"/>
      <c r="BK12" s="6"/>
      <c r="BL12" s="6"/>
    </row>
    <row r="13" spans="1:64" s="5" customFormat="1" ht="6.75" customHeight="1" x14ac:dyDescent="0.15">
      <c r="A13" s="42"/>
      <c r="B13" s="231"/>
      <c r="C13" s="232"/>
      <c r="D13" s="232"/>
      <c r="E13" s="232"/>
      <c r="F13" s="232"/>
      <c r="G13" s="232"/>
      <c r="H13" s="232"/>
      <c r="I13" s="232"/>
      <c r="J13" s="232"/>
      <c r="K13" s="232"/>
      <c r="L13" s="232"/>
      <c r="M13" s="232"/>
      <c r="N13" s="232"/>
      <c r="O13" s="232"/>
      <c r="P13" s="232"/>
      <c r="Q13" s="232"/>
      <c r="R13" s="232"/>
      <c r="S13" s="232"/>
      <c r="T13" s="232"/>
      <c r="U13" s="232"/>
      <c r="V13" s="233"/>
      <c r="W13" s="42"/>
      <c r="X13" s="42"/>
      <c r="Y13" s="42"/>
      <c r="Z13" s="77"/>
      <c r="AA13" s="78"/>
      <c r="AB13" s="78"/>
      <c r="AC13" s="77"/>
      <c r="AD13" s="61"/>
      <c r="AE13" s="61"/>
      <c r="AF13" s="67"/>
      <c r="AG13" s="35"/>
      <c r="AH13" s="35"/>
      <c r="AI13" s="35"/>
      <c r="AJ13" s="35"/>
      <c r="AK13" s="35"/>
      <c r="AL13" s="35"/>
      <c r="AM13" s="35"/>
      <c r="AN13" s="35"/>
      <c r="AO13" s="73"/>
      <c r="AP13" s="73"/>
      <c r="AQ13" s="73"/>
      <c r="AR13" s="35"/>
      <c r="AS13" s="68"/>
      <c r="AT13" s="68"/>
      <c r="AU13" s="68"/>
      <c r="AV13" s="62"/>
      <c r="AW13" s="62"/>
      <c r="AX13" s="70"/>
      <c r="AY13" s="70"/>
      <c r="AZ13" s="62"/>
      <c r="BA13" s="62"/>
      <c r="BB13" s="52"/>
      <c r="BC13" s="52"/>
      <c r="BD13" s="52"/>
      <c r="BE13" s="71"/>
      <c r="BF13" s="35"/>
      <c r="BJ13" s="6"/>
      <c r="BK13" s="6"/>
      <c r="BL13" s="6"/>
    </row>
    <row r="14" spans="1:64" s="5" customFormat="1" ht="18.75" x14ac:dyDescent="0.4">
      <c r="A14" s="42"/>
      <c r="B14" s="234"/>
      <c r="C14" s="235"/>
      <c r="D14" s="235"/>
      <c r="E14" s="235"/>
      <c r="F14" s="235"/>
      <c r="G14" s="235"/>
      <c r="H14" s="235"/>
      <c r="I14" s="235"/>
      <c r="J14" s="235"/>
      <c r="K14" s="235"/>
      <c r="L14" s="235"/>
      <c r="M14" s="235"/>
      <c r="N14" s="235"/>
      <c r="O14" s="235"/>
      <c r="P14" s="235"/>
      <c r="Q14" s="235"/>
      <c r="R14" s="235"/>
      <c r="S14" s="235"/>
      <c r="T14" s="235"/>
      <c r="U14" s="235"/>
      <c r="V14" s="236"/>
      <c r="W14" s="42"/>
      <c r="X14" s="42"/>
      <c r="Y14" s="42"/>
      <c r="Z14" s="65"/>
      <c r="AA14" s="75"/>
      <c r="AB14" s="75"/>
      <c r="AC14" s="65"/>
      <c r="AD14" s="52"/>
      <c r="AE14" s="52"/>
      <c r="AF14" s="67"/>
      <c r="AG14" s="35"/>
      <c r="AH14" s="35"/>
      <c r="AI14" s="35"/>
      <c r="AJ14" s="35"/>
      <c r="AK14" s="35"/>
      <c r="AL14" s="35"/>
      <c r="AM14" s="35"/>
      <c r="AN14" s="35"/>
      <c r="AO14" s="63"/>
      <c r="AP14" s="63"/>
      <c r="AQ14" s="63"/>
      <c r="AR14" s="35"/>
      <c r="AS14" s="68"/>
      <c r="AT14" s="70" t="s">
        <v>141</v>
      </c>
      <c r="AU14" s="214"/>
      <c r="AV14" s="215"/>
      <c r="AW14" s="216"/>
      <c r="AX14" s="52" t="s">
        <v>2</v>
      </c>
      <c r="AY14" s="214"/>
      <c r="AZ14" s="215"/>
      <c r="BA14" s="216"/>
      <c r="BB14" s="51" t="s">
        <v>24</v>
      </c>
      <c r="BC14" s="217">
        <f>(AY14-AU14)*24</f>
        <v>0</v>
      </c>
      <c r="BD14" s="218"/>
      <c r="BE14" s="50" t="s">
        <v>25</v>
      </c>
      <c r="BF14" s="52"/>
      <c r="BJ14" s="6"/>
      <c r="BK14" s="6"/>
      <c r="BL14" s="6"/>
    </row>
    <row r="15" spans="1:64" s="5" customFormat="1" ht="6.75" customHeight="1" x14ac:dyDescent="0.15">
      <c r="A15" s="42"/>
      <c r="B15" s="42"/>
      <c r="C15" s="64"/>
      <c r="D15" s="64"/>
      <c r="E15" s="64"/>
      <c r="F15" s="64"/>
      <c r="G15" s="49"/>
      <c r="H15" s="49"/>
      <c r="I15" s="51"/>
      <c r="J15" s="52"/>
      <c r="K15" s="61"/>
      <c r="L15" s="62"/>
      <c r="M15" s="62"/>
      <c r="N15" s="52"/>
      <c r="O15" s="62"/>
      <c r="P15" s="49"/>
      <c r="Q15" s="61"/>
      <c r="R15" s="62"/>
      <c r="S15" s="62"/>
      <c r="T15" s="62"/>
      <c r="U15" s="62"/>
      <c r="V15" s="49"/>
      <c r="W15" s="51"/>
      <c r="X15" s="79"/>
      <c r="Y15" s="79"/>
      <c r="Z15" s="50"/>
      <c r="AA15" s="52"/>
      <c r="AB15" s="51"/>
      <c r="AC15" s="52"/>
      <c r="AD15" s="61"/>
      <c r="AE15" s="62"/>
      <c r="AF15" s="67"/>
      <c r="AG15" s="60"/>
      <c r="AH15" s="80"/>
      <c r="AI15" s="67"/>
      <c r="AJ15" s="80"/>
      <c r="AK15" s="67"/>
      <c r="AL15" s="67"/>
      <c r="AM15" s="67"/>
      <c r="AN15" s="67"/>
      <c r="AO15" s="81"/>
      <c r="AP15" s="42"/>
      <c r="AQ15" s="47"/>
      <c r="AR15" s="47"/>
      <c r="AS15" s="47"/>
      <c r="AT15" s="47"/>
      <c r="AU15" s="47"/>
      <c r="AV15" s="67"/>
      <c r="AW15" s="67"/>
      <c r="AX15" s="82"/>
      <c r="AY15" s="82"/>
      <c r="AZ15" s="67"/>
      <c r="BA15" s="67"/>
      <c r="BB15" s="60"/>
      <c r="BC15" s="60"/>
      <c r="BD15" s="60"/>
      <c r="BE15" s="83"/>
      <c r="BF15" s="42"/>
      <c r="BJ15" s="6"/>
      <c r="BK15" s="6"/>
      <c r="BL15" s="6"/>
    </row>
    <row r="16" spans="1:64" ht="8.4499999999999993" customHeight="1" thickBot="1" x14ac:dyDescent="0.45">
      <c r="A16" s="84"/>
      <c r="B16" s="84"/>
      <c r="C16" s="85"/>
      <c r="D16" s="85"/>
      <c r="E16" s="85"/>
      <c r="F16" s="85"/>
      <c r="G16" s="85"/>
      <c r="H16" s="84"/>
      <c r="I16" s="84"/>
      <c r="J16" s="84"/>
      <c r="K16" s="84"/>
      <c r="L16" s="84"/>
      <c r="M16" s="84"/>
      <c r="N16" s="84"/>
      <c r="O16" s="84"/>
      <c r="P16" s="84"/>
      <c r="Q16" s="84"/>
      <c r="R16" s="84"/>
      <c r="S16" s="84"/>
      <c r="T16" s="84"/>
      <c r="U16" s="84"/>
      <c r="V16" s="84"/>
      <c r="W16" s="84"/>
      <c r="X16" s="85"/>
      <c r="Y16" s="84"/>
      <c r="Z16" s="84"/>
      <c r="AA16" s="84"/>
      <c r="AB16" s="84"/>
      <c r="AC16" s="84"/>
      <c r="AD16" s="84"/>
      <c r="AE16" s="84"/>
      <c r="AF16" s="84"/>
      <c r="AG16" s="84"/>
      <c r="AH16" s="84"/>
      <c r="AI16" s="84"/>
      <c r="AJ16" s="84"/>
      <c r="AK16" s="84"/>
      <c r="AL16" s="84"/>
      <c r="AM16" s="84"/>
      <c r="AN16" s="85"/>
      <c r="AO16" s="84"/>
      <c r="AP16" s="84"/>
      <c r="AQ16" s="84"/>
      <c r="AR16" s="84"/>
      <c r="AS16" s="84"/>
      <c r="AT16" s="84"/>
      <c r="AU16" s="84"/>
      <c r="AV16" s="84"/>
      <c r="AW16" s="84"/>
      <c r="AX16" s="84"/>
      <c r="AY16" s="84"/>
      <c r="AZ16" s="84"/>
      <c r="BA16" s="84"/>
      <c r="BB16" s="84"/>
      <c r="BC16" s="84"/>
      <c r="BD16" s="84"/>
      <c r="BE16" s="86"/>
      <c r="BF16" s="86"/>
      <c r="BG16" s="10"/>
    </row>
    <row r="17" spans="1:58" ht="20.25" customHeight="1" x14ac:dyDescent="0.4">
      <c r="A17" s="84"/>
      <c r="B17" s="237" t="s">
        <v>122</v>
      </c>
      <c r="C17" s="240" t="s">
        <v>142</v>
      </c>
      <c r="D17" s="241"/>
      <c r="E17" s="242"/>
      <c r="F17" s="87"/>
      <c r="G17" s="249" t="s">
        <v>143</v>
      </c>
      <c r="H17" s="252" t="s">
        <v>144</v>
      </c>
      <c r="I17" s="241"/>
      <c r="J17" s="241"/>
      <c r="K17" s="242"/>
      <c r="L17" s="252" t="s">
        <v>145</v>
      </c>
      <c r="M17" s="241"/>
      <c r="N17" s="241"/>
      <c r="O17" s="255"/>
      <c r="P17" s="240"/>
      <c r="Q17" s="241"/>
      <c r="R17" s="255"/>
      <c r="S17" s="258" t="s">
        <v>146</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60"/>
      <c r="AX17" s="261" t="str">
        <f>IF(BB3="計画","(12) 1～4週目の勤務時間数合計","(12) 1か月の勤務時間数   合計")</f>
        <v>(12) 1～4週目の勤務時間数合計</v>
      </c>
      <c r="AY17" s="262"/>
      <c r="AZ17" s="267" t="s">
        <v>147</v>
      </c>
      <c r="BA17" s="268"/>
      <c r="BB17" s="240" t="s">
        <v>148</v>
      </c>
      <c r="BC17" s="241"/>
      <c r="BD17" s="241"/>
      <c r="BE17" s="241"/>
      <c r="BF17" s="255"/>
    </row>
    <row r="18" spans="1:58" ht="20.25" customHeight="1" x14ac:dyDescent="0.4">
      <c r="A18" s="84"/>
      <c r="B18" s="238"/>
      <c r="C18" s="243"/>
      <c r="D18" s="244"/>
      <c r="E18" s="245"/>
      <c r="F18" s="88"/>
      <c r="G18" s="250"/>
      <c r="H18" s="253"/>
      <c r="I18" s="244"/>
      <c r="J18" s="244"/>
      <c r="K18" s="245"/>
      <c r="L18" s="253"/>
      <c r="M18" s="244"/>
      <c r="N18" s="244"/>
      <c r="O18" s="256"/>
      <c r="P18" s="243"/>
      <c r="Q18" s="244"/>
      <c r="R18" s="256"/>
      <c r="S18" s="273" t="s">
        <v>16</v>
      </c>
      <c r="T18" s="274"/>
      <c r="U18" s="274"/>
      <c r="V18" s="274"/>
      <c r="W18" s="274"/>
      <c r="X18" s="274"/>
      <c r="Y18" s="275"/>
      <c r="Z18" s="273" t="s">
        <v>17</v>
      </c>
      <c r="AA18" s="274"/>
      <c r="AB18" s="274"/>
      <c r="AC18" s="274"/>
      <c r="AD18" s="274"/>
      <c r="AE18" s="274"/>
      <c r="AF18" s="275"/>
      <c r="AG18" s="273" t="s">
        <v>18</v>
      </c>
      <c r="AH18" s="274"/>
      <c r="AI18" s="274"/>
      <c r="AJ18" s="274"/>
      <c r="AK18" s="274"/>
      <c r="AL18" s="274"/>
      <c r="AM18" s="275"/>
      <c r="AN18" s="273" t="s">
        <v>19</v>
      </c>
      <c r="AO18" s="274"/>
      <c r="AP18" s="274"/>
      <c r="AQ18" s="274"/>
      <c r="AR18" s="274"/>
      <c r="AS18" s="274"/>
      <c r="AT18" s="275"/>
      <c r="AU18" s="276" t="s">
        <v>20</v>
      </c>
      <c r="AV18" s="277"/>
      <c r="AW18" s="278"/>
      <c r="AX18" s="263"/>
      <c r="AY18" s="264"/>
      <c r="AZ18" s="269"/>
      <c r="BA18" s="270"/>
      <c r="BB18" s="243"/>
      <c r="BC18" s="244"/>
      <c r="BD18" s="244"/>
      <c r="BE18" s="244"/>
      <c r="BF18" s="256"/>
    </row>
    <row r="19" spans="1:58" ht="20.25" customHeight="1" x14ac:dyDescent="0.4">
      <c r="A19" s="84"/>
      <c r="B19" s="238"/>
      <c r="C19" s="243"/>
      <c r="D19" s="244"/>
      <c r="E19" s="245"/>
      <c r="F19" s="88"/>
      <c r="G19" s="250"/>
      <c r="H19" s="253"/>
      <c r="I19" s="244"/>
      <c r="J19" s="244"/>
      <c r="K19" s="245"/>
      <c r="L19" s="253"/>
      <c r="M19" s="244"/>
      <c r="N19" s="244"/>
      <c r="O19" s="256"/>
      <c r="P19" s="243"/>
      <c r="Q19" s="244"/>
      <c r="R19" s="256"/>
      <c r="S19" s="89">
        <v>1</v>
      </c>
      <c r="T19" s="90">
        <v>2</v>
      </c>
      <c r="U19" s="90">
        <v>3</v>
      </c>
      <c r="V19" s="90">
        <v>4</v>
      </c>
      <c r="W19" s="90">
        <v>5</v>
      </c>
      <c r="X19" s="90">
        <v>6</v>
      </c>
      <c r="Y19" s="91">
        <v>7</v>
      </c>
      <c r="Z19" s="89">
        <v>8</v>
      </c>
      <c r="AA19" s="90">
        <v>9</v>
      </c>
      <c r="AB19" s="90">
        <v>10</v>
      </c>
      <c r="AC19" s="90">
        <v>11</v>
      </c>
      <c r="AD19" s="90">
        <v>12</v>
      </c>
      <c r="AE19" s="90">
        <v>13</v>
      </c>
      <c r="AF19" s="91">
        <v>14</v>
      </c>
      <c r="AG19" s="92">
        <v>15</v>
      </c>
      <c r="AH19" s="90">
        <v>16</v>
      </c>
      <c r="AI19" s="90">
        <v>17</v>
      </c>
      <c r="AJ19" s="90">
        <v>18</v>
      </c>
      <c r="AK19" s="90">
        <v>19</v>
      </c>
      <c r="AL19" s="90">
        <v>20</v>
      </c>
      <c r="AM19" s="91">
        <v>21</v>
      </c>
      <c r="AN19" s="89">
        <v>22</v>
      </c>
      <c r="AO19" s="90">
        <v>23</v>
      </c>
      <c r="AP19" s="90">
        <v>24</v>
      </c>
      <c r="AQ19" s="90">
        <v>25</v>
      </c>
      <c r="AR19" s="90">
        <v>26</v>
      </c>
      <c r="AS19" s="90">
        <v>27</v>
      </c>
      <c r="AT19" s="91">
        <v>28</v>
      </c>
      <c r="AU19" s="93" t="str">
        <f>IF($BB$3="実績",IF(DAY(DATE($AC$2,$AG$2,29))=29,29,""),"")</f>
        <v/>
      </c>
      <c r="AV19" s="94" t="str">
        <f>IF($BB$3="実績",IF(DAY(DATE($AC$2,$AG$2,30))=30,30,""),"")</f>
        <v/>
      </c>
      <c r="AW19" s="95" t="str">
        <f>IF($BB$3="実績",IF(DAY(DATE($AC$2,$AG$2,31))=31,31,""),"")</f>
        <v/>
      </c>
      <c r="AX19" s="263"/>
      <c r="AY19" s="264"/>
      <c r="AZ19" s="269"/>
      <c r="BA19" s="270"/>
      <c r="BB19" s="243"/>
      <c r="BC19" s="244"/>
      <c r="BD19" s="244"/>
      <c r="BE19" s="244"/>
      <c r="BF19" s="256"/>
    </row>
    <row r="20" spans="1:58" ht="20.25" hidden="1" customHeight="1" x14ac:dyDescent="0.4">
      <c r="A20" s="84"/>
      <c r="B20" s="238"/>
      <c r="C20" s="243"/>
      <c r="D20" s="244"/>
      <c r="E20" s="245"/>
      <c r="F20" s="88"/>
      <c r="G20" s="250"/>
      <c r="H20" s="253"/>
      <c r="I20" s="244"/>
      <c r="J20" s="244"/>
      <c r="K20" s="245"/>
      <c r="L20" s="253"/>
      <c r="M20" s="244"/>
      <c r="N20" s="244"/>
      <c r="O20" s="256"/>
      <c r="P20" s="243"/>
      <c r="Q20" s="244"/>
      <c r="R20" s="256"/>
      <c r="S20" s="89">
        <f>WEEKDAY(DATE($AC$2,$AG$2,1))</f>
        <v>4</v>
      </c>
      <c r="T20" s="90">
        <f>WEEKDAY(DATE($AC$2,$AG$2,2))</f>
        <v>5</v>
      </c>
      <c r="U20" s="90">
        <f>WEEKDAY(DATE($AC$2,$AG$2,3))</f>
        <v>6</v>
      </c>
      <c r="V20" s="90">
        <f>WEEKDAY(DATE($AC$2,$AG$2,4))</f>
        <v>7</v>
      </c>
      <c r="W20" s="90">
        <f>WEEKDAY(DATE($AC$2,$AG$2,5))</f>
        <v>1</v>
      </c>
      <c r="X20" s="90">
        <f>WEEKDAY(DATE($AC$2,$AG$2,6))</f>
        <v>2</v>
      </c>
      <c r="Y20" s="91">
        <f>WEEKDAY(DATE($AC$2,$AG$2,7))</f>
        <v>3</v>
      </c>
      <c r="Z20" s="89">
        <f>WEEKDAY(DATE($AC$2,$AG$2,8))</f>
        <v>4</v>
      </c>
      <c r="AA20" s="90">
        <f>WEEKDAY(DATE($AC$2,$AG$2,9))</f>
        <v>5</v>
      </c>
      <c r="AB20" s="90">
        <f>WEEKDAY(DATE($AC$2,$AG$2,10))</f>
        <v>6</v>
      </c>
      <c r="AC20" s="90">
        <f>WEEKDAY(DATE($AC$2,$AG$2,11))</f>
        <v>7</v>
      </c>
      <c r="AD20" s="90">
        <f>WEEKDAY(DATE($AC$2,$AG$2,12))</f>
        <v>1</v>
      </c>
      <c r="AE20" s="90">
        <f>WEEKDAY(DATE($AC$2,$AG$2,13))</f>
        <v>2</v>
      </c>
      <c r="AF20" s="91">
        <f>WEEKDAY(DATE($AC$2,$AG$2,14))</f>
        <v>3</v>
      </c>
      <c r="AG20" s="89">
        <f>WEEKDAY(DATE($AC$2,$AG$2,15))</f>
        <v>4</v>
      </c>
      <c r="AH20" s="90">
        <f>WEEKDAY(DATE($AC$2,$AG$2,16))</f>
        <v>5</v>
      </c>
      <c r="AI20" s="90">
        <f>WEEKDAY(DATE($AC$2,$AG$2,17))</f>
        <v>6</v>
      </c>
      <c r="AJ20" s="90">
        <f>WEEKDAY(DATE($AC$2,$AG$2,18))</f>
        <v>7</v>
      </c>
      <c r="AK20" s="90">
        <f>WEEKDAY(DATE($AC$2,$AG$2,19))</f>
        <v>1</v>
      </c>
      <c r="AL20" s="90">
        <f>WEEKDAY(DATE($AC$2,$AG$2,20))</f>
        <v>2</v>
      </c>
      <c r="AM20" s="91">
        <f>WEEKDAY(DATE($AC$2,$AG$2,21))</f>
        <v>3</v>
      </c>
      <c r="AN20" s="89">
        <f>WEEKDAY(DATE($AC$2,$AG$2,22))</f>
        <v>4</v>
      </c>
      <c r="AO20" s="90">
        <f>WEEKDAY(DATE($AC$2,$AG$2,23))</f>
        <v>5</v>
      </c>
      <c r="AP20" s="90">
        <f>WEEKDAY(DATE($AC$2,$AG$2,24))</f>
        <v>6</v>
      </c>
      <c r="AQ20" s="90">
        <f>WEEKDAY(DATE($AC$2,$AG$2,25))</f>
        <v>7</v>
      </c>
      <c r="AR20" s="90">
        <f>WEEKDAY(DATE($AC$2,$AG$2,26))</f>
        <v>1</v>
      </c>
      <c r="AS20" s="90">
        <f>WEEKDAY(DATE($AC$2,$AG$2,27))</f>
        <v>2</v>
      </c>
      <c r="AT20" s="91">
        <f>WEEKDAY(DATE($AC$2,$AG$2,28))</f>
        <v>3</v>
      </c>
      <c r="AU20" s="89">
        <f>IF(AU19=29,WEEKDAY(DATE($AC$2,$AG$2,29)),0)</f>
        <v>0</v>
      </c>
      <c r="AV20" s="90">
        <f>IF(AV19=30,WEEKDAY(DATE($AC$2,$AG$2,30)),0)</f>
        <v>0</v>
      </c>
      <c r="AW20" s="91">
        <f>IF(AW19=31,WEEKDAY(DATE($AC$2,$AG$2,31)),0)</f>
        <v>0</v>
      </c>
      <c r="AX20" s="263"/>
      <c r="AY20" s="264"/>
      <c r="AZ20" s="269"/>
      <c r="BA20" s="270"/>
      <c r="BB20" s="243"/>
      <c r="BC20" s="244"/>
      <c r="BD20" s="244"/>
      <c r="BE20" s="244"/>
      <c r="BF20" s="256"/>
    </row>
    <row r="21" spans="1:58" ht="22.5" customHeight="1" thickBot="1" x14ac:dyDescent="0.45">
      <c r="A21" s="84"/>
      <c r="B21" s="239"/>
      <c r="C21" s="246"/>
      <c r="D21" s="247"/>
      <c r="E21" s="248"/>
      <c r="F21" s="96"/>
      <c r="G21" s="251"/>
      <c r="H21" s="254"/>
      <c r="I21" s="247"/>
      <c r="J21" s="247"/>
      <c r="K21" s="248"/>
      <c r="L21" s="254"/>
      <c r="M21" s="247"/>
      <c r="N21" s="247"/>
      <c r="O21" s="257"/>
      <c r="P21" s="246"/>
      <c r="Q21" s="247"/>
      <c r="R21" s="257"/>
      <c r="S21" s="97" t="str">
        <f>IF(S20=1,"日",IF(S20=2,"月",IF(S20=3,"火",IF(S20=4,"水",IF(S20=5,"木",IF(S20=6,"金","土"))))))</f>
        <v>水</v>
      </c>
      <c r="T21" s="98" t="str">
        <f t="shared" ref="T21:AT21" si="0">IF(T20=1,"日",IF(T20=2,"月",IF(T20=3,"火",IF(T20=4,"水",IF(T20=5,"木",IF(T20=6,"金","土"))))))</f>
        <v>木</v>
      </c>
      <c r="U21" s="98" t="str">
        <f t="shared" si="0"/>
        <v>金</v>
      </c>
      <c r="V21" s="98" t="str">
        <f t="shared" si="0"/>
        <v>土</v>
      </c>
      <c r="W21" s="98" t="str">
        <f t="shared" si="0"/>
        <v>日</v>
      </c>
      <c r="X21" s="98" t="str">
        <f t="shared" si="0"/>
        <v>月</v>
      </c>
      <c r="Y21" s="99" t="str">
        <f t="shared" si="0"/>
        <v>火</v>
      </c>
      <c r="Z21" s="97" t="str">
        <f>IF(Z20=1,"日",IF(Z20=2,"月",IF(Z20=3,"火",IF(Z20=4,"水",IF(Z20=5,"木",IF(Z20=6,"金","土"))))))</f>
        <v>水</v>
      </c>
      <c r="AA21" s="98" t="str">
        <f t="shared" si="0"/>
        <v>木</v>
      </c>
      <c r="AB21" s="98" t="str">
        <f t="shared" si="0"/>
        <v>金</v>
      </c>
      <c r="AC21" s="98" t="str">
        <f t="shared" si="0"/>
        <v>土</v>
      </c>
      <c r="AD21" s="98" t="str">
        <f t="shared" si="0"/>
        <v>日</v>
      </c>
      <c r="AE21" s="98" t="str">
        <f t="shared" si="0"/>
        <v>月</v>
      </c>
      <c r="AF21" s="99" t="str">
        <f t="shared" si="0"/>
        <v>火</v>
      </c>
      <c r="AG21" s="97" t="str">
        <f>IF(AG20=1,"日",IF(AG20=2,"月",IF(AG20=3,"火",IF(AG20=4,"水",IF(AG20=5,"木",IF(AG20=6,"金","土"))))))</f>
        <v>水</v>
      </c>
      <c r="AH21" s="98" t="str">
        <f t="shared" si="0"/>
        <v>木</v>
      </c>
      <c r="AI21" s="98" t="str">
        <f t="shared" si="0"/>
        <v>金</v>
      </c>
      <c r="AJ21" s="98" t="str">
        <f t="shared" si="0"/>
        <v>土</v>
      </c>
      <c r="AK21" s="98" t="str">
        <f t="shared" si="0"/>
        <v>日</v>
      </c>
      <c r="AL21" s="98" t="str">
        <f t="shared" si="0"/>
        <v>月</v>
      </c>
      <c r="AM21" s="99" t="str">
        <f t="shared" si="0"/>
        <v>火</v>
      </c>
      <c r="AN21" s="97" t="str">
        <f>IF(AN20=1,"日",IF(AN20=2,"月",IF(AN20=3,"火",IF(AN20=4,"水",IF(AN20=5,"木",IF(AN20=6,"金","土"))))))</f>
        <v>水</v>
      </c>
      <c r="AO21" s="98" t="str">
        <f t="shared" si="0"/>
        <v>木</v>
      </c>
      <c r="AP21" s="98" t="str">
        <f t="shared" si="0"/>
        <v>金</v>
      </c>
      <c r="AQ21" s="98" t="str">
        <f t="shared" si="0"/>
        <v>土</v>
      </c>
      <c r="AR21" s="98" t="str">
        <f t="shared" si="0"/>
        <v>日</v>
      </c>
      <c r="AS21" s="98" t="str">
        <f t="shared" si="0"/>
        <v>月</v>
      </c>
      <c r="AT21" s="99" t="str">
        <f t="shared" si="0"/>
        <v>火</v>
      </c>
      <c r="AU21" s="98" t="str">
        <f>IF(AU20=1,"日",IF(AU20=2,"月",IF(AU20=3,"火",IF(AU20=4,"水",IF(AU20=5,"木",IF(AU20=6,"金",IF(AU20=0,"","土")))))))</f>
        <v/>
      </c>
      <c r="AV21" s="98" t="str">
        <f>IF(AV20=1,"日",IF(AV20=2,"月",IF(AV20=3,"火",IF(AV20=4,"水",IF(AV20=5,"木",IF(AV20=6,"金",IF(AV20=0,"","土")))))))</f>
        <v/>
      </c>
      <c r="AW21" s="98" t="str">
        <f>IF(AW20=1,"日",IF(AW20=2,"月",IF(AW20=3,"火",IF(AW20=4,"水",IF(AW20=5,"木",IF(AW20=6,"金",IF(AW20=0,"","土")))))))</f>
        <v/>
      </c>
      <c r="AX21" s="265"/>
      <c r="AY21" s="266"/>
      <c r="AZ21" s="271"/>
      <c r="BA21" s="272"/>
      <c r="BB21" s="246"/>
      <c r="BC21" s="247"/>
      <c r="BD21" s="247"/>
      <c r="BE21" s="247"/>
      <c r="BF21" s="257"/>
    </row>
    <row r="22" spans="1:58" ht="20.25" customHeight="1" x14ac:dyDescent="0.4">
      <c r="A22" s="84"/>
      <c r="B22" s="348">
        <v>1</v>
      </c>
      <c r="C22" s="306"/>
      <c r="D22" s="307"/>
      <c r="E22" s="308"/>
      <c r="F22" s="100"/>
      <c r="G22" s="309"/>
      <c r="H22" s="311"/>
      <c r="I22" s="312"/>
      <c r="J22" s="312"/>
      <c r="K22" s="313"/>
      <c r="L22" s="317"/>
      <c r="M22" s="318"/>
      <c r="N22" s="318"/>
      <c r="O22" s="319"/>
      <c r="P22" s="323" t="s">
        <v>49</v>
      </c>
      <c r="Q22" s="324"/>
      <c r="R22" s="325"/>
      <c r="S22" s="101"/>
      <c r="T22" s="102"/>
      <c r="U22" s="102"/>
      <c r="V22" s="102"/>
      <c r="W22" s="102"/>
      <c r="X22" s="102"/>
      <c r="Y22" s="103"/>
      <c r="Z22" s="101"/>
      <c r="AA22" s="102"/>
      <c r="AB22" s="102"/>
      <c r="AC22" s="102"/>
      <c r="AD22" s="102"/>
      <c r="AE22" s="102"/>
      <c r="AF22" s="103"/>
      <c r="AG22" s="101"/>
      <c r="AH22" s="102"/>
      <c r="AI22" s="102"/>
      <c r="AJ22" s="102"/>
      <c r="AK22" s="102"/>
      <c r="AL22" s="102"/>
      <c r="AM22" s="103"/>
      <c r="AN22" s="101"/>
      <c r="AO22" s="102"/>
      <c r="AP22" s="102"/>
      <c r="AQ22" s="102"/>
      <c r="AR22" s="102"/>
      <c r="AS22" s="102"/>
      <c r="AT22" s="103"/>
      <c r="AU22" s="101"/>
      <c r="AV22" s="102"/>
      <c r="AW22" s="103"/>
      <c r="AX22" s="349"/>
      <c r="AY22" s="350"/>
      <c r="AZ22" s="351"/>
      <c r="BA22" s="352"/>
      <c r="BB22" s="415"/>
      <c r="BC22" s="318"/>
      <c r="BD22" s="318"/>
      <c r="BE22" s="318"/>
      <c r="BF22" s="319"/>
    </row>
    <row r="23" spans="1:58" ht="20.25" customHeight="1" x14ac:dyDescent="0.4">
      <c r="A23" s="84"/>
      <c r="B23" s="328"/>
      <c r="C23" s="288"/>
      <c r="D23" s="289"/>
      <c r="E23" s="290"/>
      <c r="F23" s="104"/>
      <c r="G23" s="310"/>
      <c r="H23" s="314"/>
      <c r="I23" s="315"/>
      <c r="J23" s="315"/>
      <c r="K23" s="316"/>
      <c r="L23" s="320"/>
      <c r="M23" s="321"/>
      <c r="N23" s="321"/>
      <c r="O23" s="322"/>
      <c r="P23" s="291" t="s">
        <v>15</v>
      </c>
      <c r="Q23" s="292"/>
      <c r="R23" s="293"/>
      <c r="S23" s="105" t="str">
        <f>IF(S22="","",VLOOKUP(S22,'シフト記号表（勤務時間帯)'!$C$5:$K$36,9,FALSE))</f>
        <v/>
      </c>
      <c r="T23" s="106" t="str">
        <f>IF(T22="","",VLOOKUP(T22,'シフト記号表（勤務時間帯)'!$C$5:$K$36,9,FALSE))</f>
        <v/>
      </c>
      <c r="U23" s="106" t="str">
        <f>IF(U22="","",VLOOKUP(U22,'シフト記号表（勤務時間帯)'!$C$5:$K$36,9,FALSE))</f>
        <v/>
      </c>
      <c r="V23" s="106" t="str">
        <f>IF(V22="","",VLOOKUP(V22,'シフト記号表（勤務時間帯)'!$C$5:$K$36,9,FALSE))</f>
        <v/>
      </c>
      <c r="W23" s="106" t="str">
        <f>IF(W22="","",VLOOKUP(W22,'シフト記号表（勤務時間帯)'!$C$5:$K$36,9,FALSE))</f>
        <v/>
      </c>
      <c r="X23" s="106" t="str">
        <f>IF(X22="","",VLOOKUP(X22,'シフト記号表（勤務時間帯)'!$C$5:$K$36,9,FALSE))</f>
        <v/>
      </c>
      <c r="Y23" s="107" t="str">
        <f>IF(Y22="","",VLOOKUP(Y22,'シフト記号表（勤務時間帯)'!$C$5:$K$36,9,FALSE))</f>
        <v/>
      </c>
      <c r="Z23" s="105" t="str">
        <f>IF(Z22="","",VLOOKUP(Z22,'シフト記号表（勤務時間帯)'!$C$5:$K$36,9,FALSE))</f>
        <v/>
      </c>
      <c r="AA23" s="106" t="str">
        <f>IF(AA22="","",VLOOKUP(AA22,'シフト記号表（勤務時間帯)'!$C$5:$K$36,9,FALSE))</f>
        <v/>
      </c>
      <c r="AB23" s="106" t="str">
        <f>IF(AB22="","",VLOOKUP(AB22,'シフト記号表（勤務時間帯)'!$C$5:$K$36,9,FALSE))</f>
        <v/>
      </c>
      <c r="AC23" s="106" t="str">
        <f>IF(AC22="","",VLOOKUP(AC22,'シフト記号表（勤務時間帯)'!$C$5:$K$36,9,FALSE))</f>
        <v/>
      </c>
      <c r="AD23" s="106" t="str">
        <f>IF(AD22="","",VLOOKUP(AD22,'シフト記号表（勤務時間帯)'!$C$5:$K$36,9,FALSE))</f>
        <v/>
      </c>
      <c r="AE23" s="106" t="str">
        <f>IF(AE22="","",VLOOKUP(AE22,'シフト記号表（勤務時間帯)'!$C$5:$K$36,9,FALSE))</f>
        <v/>
      </c>
      <c r="AF23" s="107" t="str">
        <f>IF(AF22="","",VLOOKUP(AF22,'シフト記号表（勤務時間帯)'!$C$5:$K$36,9,FALSE))</f>
        <v/>
      </c>
      <c r="AG23" s="105" t="str">
        <f>IF(AG22="","",VLOOKUP(AG22,'シフト記号表（勤務時間帯)'!$C$5:$K$36,9,FALSE))</f>
        <v/>
      </c>
      <c r="AH23" s="106" t="str">
        <f>IF(AH22="","",VLOOKUP(AH22,'シフト記号表（勤務時間帯)'!$C$5:$K$36,9,FALSE))</f>
        <v/>
      </c>
      <c r="AI23" s="106" t="str">
        <f>IF(AI22="","",VLOOKUP(AI22,'シフト記号表（勤務時間帯)'!$C$5:$K$36,9,FALSE))</f>
        <v/>
      </c>
      <c r="AJ23" s="106" t="str">
        <f>IF(AJ22="","",VLOOKUP(AJ22,'シフト記号表（勤務時間帯)'!$C$5:$K$36,9,FALSE))</f>
        <v/>
      </c>
      <c r="AK23" s="106" t="str">
        <f>IF(AK22="","",VLOOKUP(AK22,'シフト記号表（勤務時間帯)'!$C$5:$K$36,9,FALSE))</f>
        <v/>
      </c>
      <c r="AL23" s="106" t="str">
        <f>IF(AL22="","",VLOOKUP(AL22,'シフト記号表（勤務時間帯)'!$C$5:$K$36,9,FALSE))</f>
        <v/>
      </c>
      <c r="AM23" s="107" t="str">
        <f>IF(AM22="","",VLOOKUP(AM22,'シフト記号表（勤務時間帯)'!$C$5:$K$36,9,FALSE))</f>
        <v/>
      </c>
      <c r="AN23" s="105" t="str">
        <f>IF(AN22="","",VLOOKUP(AN22,'シフト記号表（勤務時間帯)'!$C$5:$K$36,9,FALSE))</f>
        <v/>
      </c>
      <c r="AO23" s="106" t="str">
        <f>IF(AO22="","",VLOOKUP(AO22,'シフト記号表（勤務時間帯)'!$C$5:$K$36,9,FALSE))</f>
        <v/>
      </c>
      <c r="AP23" s="106" t="str">
        <f>IF(AP22="","",VLOOKUP(AP22,'シフト記号表（勤務時間帯)'!$C$5:$K$36,9,FALSE))</f>
        <v/>
      </c>
      <c r="AQ23" s="106" t="str">
        <f>IF(AQ22="","",VLOOKUP(AQ22,'シフト記号表（勤務時間帯)'!$C$5:$K$36,9,FALSE))</f>
        <v/>
      </c>
      <c r="AR23" s="106" t="str">
        <f>IF(AR22="","",VLOOKUP(AR22,'シフト記号表（勤務時間帯)'!$C$5:$K$36,9,FALSE))</f>
        <v/>
      </c>
      <c r="AS23" s="106" t="str">
        <f>IF(AS22="","",VLOOKUP(AS22,'シフト記号表（勤務時間帯)'!$C$5:$K$36,9,FALSE))</f>
        <v/>
      </c>
      <c r="AT23" s="107" t="str">
        <f>IF(AT22="","",VLOOKUP(AT22,'シフト記号表（勤務時間帯)'!$C$5:$K$36,9,FALSE))</f>
        <v/>
      </c>
      <c r="AU23" s="105" t="str">
        <f>IF(AU22="","",VLOOKUP(AU22,'シフト記号表（勤務時間帯)'!$C$5:$K$36,9,FALSE))</f>
        <v/>
      </c>
      <c r="AV23" s="106" t="str">
        <f>IF(AV22="","",VLOOKUP(AV22,'シフト記号表（勤務時間帯)'!$C$5:$K$36,9,FALSE))</f>
        <v/>
      </c>
      <c r="AW23" s="107" t="str">
        <f>IF(AW22="","",VLOOKUP(AW22,'シフト記号表（勤務時間帯)'!$C$5:$K$36,9,FALSE))</f>
        <v/>
      </c>
      <c r="AX23" s="294">
        <f>IF($BB$3="計画",SUM(S23:AT23),IF($BB$3="実績",SUM(S23:AW23),""))</f>
        <v>0</v>
      </c>
      <c r="AY23" s="295"/>
      <c r="AZ23" s="296">
        <f>IF($BB$3="計画",AX23/4,IF($BB$3="実績",【記載例】認知症型通所介護!AX23/(【記載例】認知症型通所介護!$BB$8/7),""))</f>
        <v>0</v>
      </c>
      <c r="BA23" s="297"/>
      <c r="BB23" s="366"/>
      <c r="BC23" s="321"/>
      <c r="BD23" s="321"/>
      <c r="BE23" s="321"/>
      <c r="BF23" s="322"/>
    </row>
    <row r="24" spans="1:58" ht="20.25" customHeight="1" x14ac:dyDescent="0.4">
      <c r="A24" s="84"/>
      <c r="B24" s="328"/>
      <c r="C24" s="298"/>
      <c r="D24" s="299"/>
      <c r="E24" s="300"/>
      <c r="F24" s="108">
        <f>C23</f>
        <v>0</v>
      </c>
      <c r="G24" s="310"/>
      <c r="H24" s="314"/>
      <c r="I24" s="315"/>
      <c r="J24" s="315"/>
      <c r="K24" s="316"/>
      <c r="L24" s="320"/>
      <c r="M24" s="321"/>
      <c r="N24" s="321"/>
      <c r="O24" s="322"/>
      <c r="P24" s="301" t="s">
        <v>50</v>
      </c>
      <c r="Q24" s="302"/>
      <c r="R24" s="303"/>
      <c r="S24" s="109" t="str">
        <f>IF(S22="","",VLOOKUP(S22,'シフト記号表（勤務時間帯)'!$C$5:$U$36,19,FALSE))</f>
        <v/>
      </c>
      <c r="T24" s="110" t="str">
        <f>IF(T22="","",VLOOKUP(T22,'シフト記号表（勤務時間帯)'!$C$5:$U$36,19,FALSE))</f>
        <v/>
      </c>
      <c r="U24" s="110" t="str">
        <f>IF(U22="","",VLOOKUP(U22,'シフト記号表（勤務時間帯)'!$C$5:$U$36,19,FALSE))</f>
        <v/>
      </c>
      <c r="V24" s="110" t="str">
        <f>IF(V22="","",VLOOKUP(V22,'シフト記号表（勤務時間帯)'!$C$5:$U$36,19,FALSE))</f>
        <v/>
      </c>
      <c r="W24" s="110" t="str">
        <f>IF(W22="","",VLOOKUP(W22,'シフト記号表（勤務時間帯)'!$C$5:$U$36,19,FALSE))</f>
        <v/>
      </c>
      <c r="X24" s="110" t="str">
        <f>IF(X22="","",VLOOKUP(X22,'シフト記号表（勤務時間帯)'!$C$5:$U$36,19,FALSE))</f>
        <v/>
      </c>
      <c r="Y24" s="111" t="str">
        <f>IF(Y22="","",VLOOKUP(Y22,'シフト記号表（勤務時間帯)'!$C$5:$U$36,19,FALSE))</f>
        <v/>
      </c>
      <c r="Z24" s="109" t="str">
        <f>IF(Z22="","",VLOOKUP(Z22,'シフト記号表（勤務時間帯)'!$C$5:$U$36,19,FALSE))</f>
        <v/>
      </c>
      <c r="AA24" s="110" t="str">
        <f>IF(AA22="","",VLOOKUP(AA22,'シフト記号表（勤務時間帯)'!$C$5:$U$36,19,FALSE))</f>
        <v/>
      </c>
      <c r="AB24" s="110" t="str">
        <f>IF(AB22="","",VLOOKUP(AB22,'シフト記号表（勤務時間帯)'!$C$5:$U$36,19,FALSE))</f>
        <v/>
      </c>
      <c r="AC24" s="110" t="str">
        <f>IF(AC22="","",VLOOKUP(AC22,'シフト記号表（勤務時間帯)'!$C$5:$U$36,19,FALSE))</f>
        <v/>
      </c>
      <c r="AD24" s="110" t="str">
        <f>IF(AD22="","",VLOOKUP(AD22,'シフト記号表（勤務時間帯)'!$C$5:$U$36,19,FALSE))</f>
        <v/>
      </c>
      <c r="AE24" s="110" t="str">
        <f>IF(AE22="","",VLOOKUP(AE22,'シフト記号表（勤務時間帯)'!$C$5:$U$36,19,FALSE))</f>
        <v/>
      </c>
      <c r="AF24" s="111" t="str">
        <f>IF(AF22="","",VLOOKUP(AF22,'シフト記号表（勤務時間帯)'!$C$5:$U$36,19,FALSE))</f>
        <v/>
      </c>
      <c r="AG24" s="109" t="str">
        <f>IF(AG22="","",VLOOKUP(AG22,'シフト記号表（勤務時間帯)'!$C$5:$U$36,19,FALSE))</f>
        <v/>
      </c>
      <c r="AH24" s="110" t="str">
        <f>IF(AH22="","",VLOOKUP(AH22,'シフト記号表（勤務時間帯)'!$C$5:$U$36,19,FALSE))</f>
        <v/>
      </c>
      <c r="AI24" s="110" t="str">
        <f>IF(AI22="","",VLOOKUP(AI22,'シフト記号表（勤務時間帯)'!$C$5:$U$36,19,FALSE))</f>
        <v/>
      </c>
      <c r="AJ24" s="110" t="str">
        <f>IF(AJ22="","",VLOOKUP(AJ22,'シフト記号表（勤務時間帯)'!$C$5:$U$36,19,FALSE))</f>
        <v/>
      </c>
      <c r="AK24" s="110" t="str">
        <f>IF(AK22="","",VLOOKUP(AK22,'シフト記号表（勤務時間帯)'!$C$5:$U$36,19,FALSE))</f>
        <v/>
      </c>
      <c r="AL24" s="110" t="str">
        <f>IF(AL22="","",VLOOKUP(AL22,'シフト記号表（勤務時間帯)'!$C$5:$U$36,19,FALSE))</f>
        <v/>
      </c>
      <c r="AM24" s="111" t="str">
        <f>IF(AM22="","",VLOOKUP(AM22,'シフト記号表（勤務時間帯)'!$C$5:$U$36,19,FALSE))</f>
        <v/>
      </c>
      <c r="AN24" s="109" t="str">
        <f>IF(AN22="","",VLOOKUP(AN22,'シフト記号表（勤務時間帯)'!$C$5:$U$36,19,FALSE))</f>
        <v/>
      </c>
      <c r="AO24" s="110" t="str">
        <f>IF(AO22="","",VLOOKUP(AO22,'シフト記号表（勤務時間帯)'!$C$5:$U$36,19,FALSE))</f>
        <v/>
      </c>
      <c r="AP24" s="110" t="str">
        <f>IF(AP22="","",VLOOKUP(AP22,'シフト記号表（勤務時間帯)'!$C$5:$U$36,19,FALSE))</f>
        <v/>
      </c>
      <c r="AQ24" s="110" t="str">
        <f>IF(AQ22="","",VLOOKUP(AQ22,'シフト記号表（勤務時間帯)'!$C$5:$U$36,19,FALSE))</f>
        <v/>
      </c>
      <c r="AR24" s="110" t="str">
        <f>IF(AR22="","",VLOOKUP(AR22,'シフト記号表（勤務時間帯)'!$C$5:$U$36,19,FALSE))</f>
        <v/>
      </c>
      <c r="AS24" s="110" t="str">
        <f>IF(AS22="","",VLOOKUP(AS22,'シフト記号表（勤務時間帯)'!$C$5:$U$36,19,FALSE))</f>
        <v/>
      </c>
      <c r="AT24" s="111" t="str">
        <f>IF(AT22="","",VLOOKUP(AT22,'シフト記号表（勤務時間帯)'!$C$5:$U$36,19,FALSE))</f>
        <v/>
      </c>
      <c r="AU24" s="109" t="str">
        <f>IF(AU22="","",VLOOKUP(AU22,'シフト記号表（勤務時間帯)'!$C$5:$U$36,19,FALSE))</f>
        <v/>
      </c>
      <c r="AV24" s="110" t="str">
        <f>IF(AV22="","",VLOOKUP(AV22,'シフト記号表（勤務時間帯)'!$C$5:$U$36,19,FALSE))</f>
        <v/>
      </c>
      <c r="AW24" s="111" t="str">
        <f>IF(AW22="","",VLOOKUP(AW22,'シフト記号表（勤務時間帯)'!$C$5:$U$36,19,FALSE))</f>
        <v/>
      </c>
      <c r="AX24" s="304">
        <f>IF($BB$3="計画",SUM(S24:AT24),IF($BB$3="実績",SUM(S24:AW24),""))</f>
        <v>0</v>
      </c>
      <c r="AY24" s="305"/>
      <c r="AZ24" s="326">
        <f>IF($BB$3="計画",AX24/4,IF($BB$3="実績",【記載例】認知症型通所介護!AX24/(【記載例】認知症型通所介護!$BB$8/7),""))</f>
        <v>0</v>
      </c>
      <c r="BA24" s="327"/>
      <c r="BB24" s="367"/>
      <c r="BC24" s="339"/>
      <c r="BD24" s="339"/>
      <c r="BE24" s="339"/>
      <c r="BF24" s="340"/>
    </row>
    <row r="25" spans="1:58" ht="20.25" customHeight="1" x14ac:dyDescent="0.4">
      <c r="A25" s="84"/>
      <c r="B25" s="328">
        <f>B22+1</f>
        <v>2</v>
      </c>
      <c r="C25" s="329"/>
      <c r="D25" s="330"/>
      <c r="E25" s="331"/>
      <c r="F25" s="112"/>
      <c r="G25" s="332"/>
      <c r="H25" s="334"/>
      <c r="I25" s="315"/>
      <c r="J25" s="315"/>
      <c r="K25" s="316"/>
      <c r="L25" s="335"/>
      <c r="M25" s="336"/>
      <c r="N25" s="336"/>
      <c r="O25" s="337"/>
      <c r="P25" s="341" t="s">
        <v>49</v>
      </c>
      <c r="Q25" s="342"/>
      <c r="R25" s="343"/>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5"/>
      <c r="AX25" s="344"/>
      <c r="AY25" s="345"/>
      <c r="AZ25" s="346"/>
      <c r="BA25" s="347"/>
      <c r="BB25" s="365"/>
      <c r="BC25" s="336"/>
      <c r="BD25" s="336"/>
      <c r="BE25" s="336"/>
      <c r="BF25" s="337"/>
    </row>
    <row r="26" spans="1:58" ht="20.25" customHeight="1" x14ac:dyDescent="0.4">
      <c r="A26" s="84"/>
      <c r="B26" s="328"/>
      <c r="C26" s="288"/>
      <c r="D26" s="289"/>
      <c r="E26" s="290"/>
      <c r="F26" s="104"/>
      <c r="G26" s="310"/>
      <c r="H26" s="314"/>
      <c r="I26" s="315"/>
      <c r="J26" s="315"/>
      <c r="K26" s="316"/>
      <c r="L26" s="320"/>
      <c r="M26" s="321"/>
      <c r="N26" s="321"/>
      <c r="O26" s="322"/>
      <c r="P26" s="291" t="s">
        <v>15</v>
      </c>
      <c r="Q26" s="292"/>
      <c r="R26" s="293"/>
      <c r="S26" s="105" t="str">
        <f>IF(S25="","",VLOOKUP(S25,'シフト記号表（勤務時間帯)'!$C$5:$K$36,9,FALSE))</f>
        <v/>
      </c>
      <c r="T26" s="106" t="str">
        <f>IF(T25="","",VLOOKUP(T25,'シフト記号表（勤務時間帯)'!$C$5:$K$36,9,FALSE))</f>
        <v/>
      </c>
      <c r="U26" s="106" t="str">
        <f>IF(U25="","",VLOOKUP(U25,'シフト記号表（勤務時間帯)'!$C$5:$K$36,9,FALSE))</f>
        <v/>
      </c>
      <c r="V26" s="106" t="str">
        <f>IF(V25="","",VLOOKUP(V25,'シフト記号表（勤務時間帯)'!$C$5:$K$36,9,FALSE))</f>
        <v/>
      </c>
      <c r="W26" s="106" t="str">
        <f>IF(W25="","",VLOOKUP(W25,'シフト記号表（勤務時間帯)'!$C$5:$K$36,9,FALSE))</f>
        <v/>
      </c>
      <c r="X26" s="106" t="str">
        <f>IF(X25="","",VLOOKUP(X25,'シフト記号表（勤務時間帯)'!$C$5:$K$36,9,FALSE))</f>
        <v/>
      </c>
      <c r="Y26" s="107" t="str">
        <f>IF(Y25="","",VLOOKUP(Y25,'シフト記号表（勤務時間帯)'!$C$5:$K$36,9,FALSE))</f>
        <v/>
      </c>
      <c r="Z26" s="105" t="str">
        <f>IF(Z25="","",VLOOKUP(Z25,'シフト記号表（勤務時間帯)'!$C$5:$K$36,9,FALSE))</f>
        <v/>
      </c>
      <c r="AA26" s="106" t="str">
        <f>IF(AA25="","",VLOOKUP(AA25,'シフト記号表（勤務時間帯)'!$C$5:$K$36,9,FALSE))</f>
        <v/>
      </c>
      <c r="AB26" s="106" t="str">
        <f>IF(AB25="","",VLOOKUP(AB25,'シフト記号表（勤務時間帯)'!$C$5:$K$36,9,FALSE))</f>
        <v/>
      </c>
      <c r="AC26" s="106" t="str">
        <f>IF(AC25="","",VLOOKUP(AC25,'シフト記号表（勤務時間帯)'!$C$5:$K$36,9,FALSE))</f>
        <v/>
      </c>
      <c r="AD26" s="106" t="str">
        <f>IF(AD25="","",VLOOKUP(AD25,'シフト記号表（勤務時間帯)'!$C$5:$K$36,9,FALSE))</f>
        <v/>
      </c>
      <c r="AE26" s="106" t="str">
        <f>IF(AE25="","",VLOOKUP(AE25,'シフト記号表（勤務時間帯)'!$C$5:$K$36,9,FALSE))</f>
        <v/>
      </c>
      <c r="AF26" s="107" t="str">
        <f>IF(AF25="","",VLOOKUP(AF25,'シフト記号表（勤務時間帯)'!$C$5:$K$36,9,FALSE))</f>
        <v/>
      </c>
      <c r="AG26" s="105" t="str">
        <f>IF(AG25="","",VLOOKUP(AG25,'シフト記号表（勤務時間帯)'!$C$5:$K$36,9,FALSE))</f>
        <v/>
      </c>
      <c r="AH26" s="106" t="str">
        <f>IF(AH25="","",VLOOKUP(AH25,'シフト記号表（勤務時間帯)'!$C$5:$K$36,9,FALSE))</f>
        <v/>
      </c>
      <c r="AI26" s="106" t="str">
        <f>IF(AI25="","",VLOOKUP(AI25,'シフト記号表（勤務時間帯)'!$C$5:$K$36,9,FALSE))</f>
        <v/>
      </c>
      <c r="AJ26" s="106" t="str">
        <f>IF(AJ25="","",VLOOKUP(AJ25,'シフト記号表（勤務時間帯)'!$C$5:$K$36,9,FALSE))</f>
        <v/>
      </c>
      <c r="AK26" s="106" t="str">
        <f>IF(AK25="","",VLOOKUP(AK25,'シフト記号表（勤務時間帯)'!$C$5:$K$36,9,FALSE))</f>
        <v/>
      </c>
      <c r="AL26" s="106" t="str">
        <f>IF(AL25="","",VLOOKUP(AL25,'シフト記号表（勤務時間帯)'!$C$5:$K$36,9,FALSE))</f>
        <v/>
      </c>
      <c r="AM26" s="107" t="str">
        <f>IF(AM25="","",VLOOKUP(AM25,'シフト記号表（勤務時間帯)'!$C$5:$K$36,9,FALSE))</f>
        <v/>
      </c>
      <c r="AN26" s="105" t="str">
        <f>IF(AN25="","",VLOOKUP(AN25,'シフト記号表（勤務時間帯)'!$C$5:$K$36,9,FALSE))</f>
        <v/>
      </c>
      <c r="AO26" s="106" t="str">
        <f>IF(AO25="","",VLOOKUP(AO25,'シフト記号表（勤務時間帯)'!$C$5:$K$36,9,FALSE))</f>
        <v/>
      </c>
      <c r="AP26" s="106" t="str">
        <f>IF(AP25="","",VLOOKUP(AP25,'シフト記号表（勤務時間帯)'!$C$5:$K$36,9,FALSE))</f>
        <v/>
      </c>
      <c r="AQ26" s="106" t="str">
        <f>IF(AQ25="","",VLOOKUP(AQ25,'シフト記号表（勤務時間帯)'!$C$5:$K$36,9,FALSE))</f>
        <v/>
      </c>
      <c r="AR26" s="106" t="str">
        <f>IF(AR25="","",VLOOKUP(AR25,'シフト記号表（勤務時間帯)'!$C$5:$K$36,9,FALSE))</f>
        <v/>
      </c>
      <c r="AS26" s="106" t="str">
        <f>IF(AS25="","",VLOOKUP(AS25,'シフト記号表（勤務時間帯)'!$C$5:$K$36,9,FALSE))</f>
        <v/>
      </c>
      <c r="AT26" s="107" t="str">
        <f>IF(AT25="","",VLOOKUP(AT25,'シフト記号表（勤務時間帯)'!$C$5:$K$36,9,FALSE))</f>
        <v/>
      </c>
      <c r="AU26" s="105" t="str">
        <f>IF(AU25="","",VLOOKUP(AU25,'シフト記号表（勤務時間帯)'!$C$5:$K$36,9,FALSE))</f>
        <v/>
      </c>
      <c r="AV26" s="106" t="str">
        <f>IF(AV25="","",VLOOKUP(AV25,'シフト記号表（勤務時間帯)'!$C$5:$K$36,9,FALSE))</f>
        <v/>
      </c>
      <c r="AW26" s="107" t="str">
        <f>IF(AW25="","",VLOOKUP(AW25,'シフト記号表（勤務時間帯)'!$C$5:$K$36,9,FALSE))</f>
        <v/>
      </c>
      <c r="AX26" s="294">
        <f>IF($BB$3="計画",SUM(S26:AT26),IF($BB$3="実績",SUM(S26:AW26),""))</f>
        <v>0</v>
      </c>
      <c r="AY26" s="295"/>
      <c r="AZ26" s="296">
        <f>IF($BB$3="計画",AX26/4,IF($BB$3="実績",【記載例】認知症型通所介護!AX26/(【記載例】認知症型通所介護!$BB$8/7),""))</f>
        <v>0</v>
      </c>
      <c r="BA26" s="297"/>
      <c r="BB26" s="366"/>
      <c r="BC26" s="321"/>
      <c r="BD26" s="321"/>
      <c r="BE26" s="321"/>
      <c r="BF26" s="322"/>
    </row>
    <row r="27" spans="1:58" ht="20.25" customHeight="1" x14ac:dyDescent="0.4">
      <c r="A27" s="84"/>
      <c r="B27" s="328"/>
      <c r="C27" s="298"/>
      <c r="D27" s="299"/>
      <c r="E27" s="300"/>
      <c r="F27" s="104">
        <f>C26</f>
        <v>0</v>
      </c>
      <c r="G27" s="333"/>
      <c r="H27" s="314"/>
      <c r="I27" s="315"/>
      <c r="J27" s="315"/>
      <c r="K27" s="316"/>
      <c r="L27" s="338"/>
      <c r="M27" s="339"/>
      <c r="N27" s="339"/>
      <c r="O27" s="340"/>
      <c r="P27" s="301" t="s">
        <v>50</v>
      </c>
      <c r="Q27" s="302"/>
      <c r="R27" s="303"/>
      <c r="S27" s="109" t="str">
        <f>IF(S25="","",VLOOKUP(S25,'シフト記号表（勤務時間帯)'!$C$5:$U$36,19,FALSE))</f>
        <v/>
      </c>
      <c r="T27" s="110" t="str">
        <f>IF(T25="","",VLOOKUP(T25,'シフト記号表（勤務時間帯)'!$C$5:$U$36,19,FALSE))</f>
        <v/>
      </c>
      <c r="U27" s="110" t="str">
        <f>IF(U25="","",VLOOKUP(U25,'シフト記号表（勤務時間帯)'!$C$5:$U$36,19,FALSE))</f>
        <v/>
      </c>
      <c r="V27" s="110" t="str">
        <f>IF(V25="","",VLOOKUP(V25,'シフト記号表（勤務時間帯)'!$C$5:$U$36,19,FALSE))</f>
        <v/>
      </c>
      <c r="W27" s="110" t="str">
        <f>IF(W25="","",VLOOKUP(W25,'シフト記号表（勤務時間帯)'!$C$5:$U$36,19,FALSE))</f>
        <v/>
      </c>
      <c r="X27" s="110" t="str">
        <f>IF(X25="","",VLOOKUP(X25,'シフト記号表（勤務時間帯)'!$C$5:$U$36,19,FALSE))</f>
        <v/>
      </c>
      <c r="Y27" s="111" t="str">
        <f>IF(Y25="","",VLOOKUP(Y25,'シフト記号表（勤務時間帯)'!$C$5:$U$36,19,FALSE))</f>
        <v/>
      </c>
      <c r="Z27" s="109" t="str">
        <f>IF(Z25="","",VLOOKUP(Z25,'シフト記号表（勤務時間帯)'!$C$5:$U$36,19,FALSE))</f>
        <v/>
      </c>
      <c r="AA27" s="110" t="str">
        <f>IF(AA25="","",VLOOKUP(AA25,'シフト記号表（勤務時間帯)'!$C$5:$U$36,19,FALSE))</f>
        <v/>
      </c>
      <c r="AB27" s="110" t="str">
        <f>IF(AB25="","",VLOOKUP(AB25,'シフト記号表（勤務時間帯)'!$C$5:$U$36,19,FALSE))</f>
        <v/>
      </c>
      <c r="AC27" s="110" t="str">
        <f>IF(AC25="","",VLOOKUP(AC25,'シフト記号表（勤務時間帯)'!$C$5:$U$36,19,FALSE))</f>
        <v/>
      </c>
      <c r="AD27" s="110" t="str">
        <f>IF(AD25="","",VLOOKUP(AD25,'シフト記号表（勤務時間帯)'!$C$5:$U$36,19,FALSE))</f>
        <v/>
      </c>
      <c r="AE27" s="110" t="str">
        <f>IF(AE25="","",VLOOKUP(AE25,'シフト記号表（勤務時間帯)'!$C$5:$U$36,19,FALSE))</f>
        <v/>
      </c>
      <c r="AF27" s="111" t="str">
        <f>IF(AF25="","",VLOOKUP(AF25,'シフト記号表（勤務時間帯)'!$C$5:$U$36,19,FALSE))</f>
        <v/>
      </c>
      <c r="AG27" s="109" t="str">
        <f>IF(AG25="","",VLOOKUP(AG25,'シフト記号表（勤務時間帯)'!$C$5:$U$36,19,FALSE))</f>
        <v/>
      </c>
      <c r="AH27" s="110" t="str">
        <f>IF(AH25="","",VLOOKUP(AH25,'シフト記号表（勤務時間帯)'!$C$5:$U$36,19,FALSE))</f>
        <v/>
      </c>
      <c r="AI27" s="110" t="str">
        <f>IF(AI25="","",VLOOKUP(AI25,'シフト記号表（勤務時間帯)'!$C$5:$U$36,19,FALSE))</f>
        <v/>
      </c>
      <c r="AJ27" s="110" t="str">
        <f>IF(AJ25="","",VLOOKUP(AJ25,'シフト記号表（勤務時間帯)'!$C$5:$U$36,19,FALSE))</f>
        <v/>
      </c>
      <c r="AK27" s="110" t="str">
        <f>IF(AK25="","",VLOOKUP(AK25,'シフト記号表（勤務時間帯)'!$C$5:$U$36,19,FALSE))</f>
        <v/>
      </c>
      <c r="AL27" s="110" t="str">
        <f>IF(AL25="","",VLOOKUP(AL25,'シフト記号表（勤務時間帯)'!$C$5:$U$36,19,FALSE))</f>
        <v/>
      </c>
      <c r="AM27" s="111" t="str">
        <f>IF(AM25="","",VLOOKUP(AM25,'シフト記号表（勤務時間帯)'!$C$5:$U$36,19,FALSE))</f>
        <v/>
      </c>
      <c r="AN27" s="109" t="str">
        <f>IF(AN25="","",VLOOKUP(AN25,'シフト記号表（勤務時間帯)'!$C$5:$U$36,19,FALSE))</f>
        <v/>
      </c>
      <c r="AO27" s="110" t="str">
        <f>IF(AO25="","",VLOOKUP(AO25,'シフト記号表（勤務時間帯)'!$C$5:$U$36,19,FALSE))</f>
        <v/>
      </c>
      <c r="AP27" s="110" t="str">
        <f>IF(AP25="","",VLOOKUP(AP25,'シフト記号表（勤務時間帯)'!$C$5:$U$36,19,FALSE))</f>
        <v/>
      </c>
      <c r="AQ27" s="110" t="str">
        <f>IF(AQ25="","",VLOOKUP(AQ25,'シフト記号表（勤務時間帯)'!$C$5:$U$36,19,FALSE))</f>
        <v/>
      </c>
      <c r="AR27" s="110" t="str">
        <f>IF(AR25="","",VLOOKUP(AR25,'シフト記号表（勤務時間帯)'!$C$5:$U$36,19,FALSE))</f>
        <v/>
      </c>
      <c r="AS27" s="110" t="str">
        <f>IF(AS25="","",VLOOKUP(AS25,'シフト記号表（勤務時間帯)'!$C$5:$U$36,19,FALSE))</f>
        <v/>
      </c>
      <c r="AT27" s="111" t="str">
        <f>IF(AT25="","",VLOOKUP(AT25,'シフト記号表（勤務時間帯)'!$C$5:$U$36,19,FALSE))</f>
        <v/>
      </c>
      <c r="AU27" s="109" t="str">
        <f>IF(AU25="","",VLOOKUP(AU25,'シフト記号表（勤務時間帯)'!$C$5:$U$36,19,FALSE))</f>
        <v/>
      </c>
      <c r="AV27" s="110" t="str">
        <f>IF(AV25="","",VLOOKUP(AV25,'シフト記号表（勤務時間帯)'!$C$5:$U$36,19,FALSE))</f>
        <v/>
      </c>
      <c r="AW27" s="111" t="str">
        <f>IF(AW25="","",VLOOKUP(AW25,'シフト記号表（勤務時間帯)'!$C$5:$U$36,19,FALSE))</f>
        <v/>
      </c>
      <c r="AX27" s="304">
        <f>IF($BB$3="計画",SUM(S27:AT27),IF($BB$3="実績",SUM(S27:AW27),""))</f>
        <v>0</v>
      </c>
      <c r="AY27" s="305"/>
      <c r="AZ27" s="326">
        <f>IF($BB$3="計画",AX27/4,IF($BB$3="実績",【記載例】認知症型通所介護!AX27/(【記載例】認知症型通所介護!$BB$8/7),""))</f>
        <v>0</v>
      </c>
      <c r="BA27" s="327"/>
      <c r="BB27" s="367"/>
      <c r="BC27" s="339"/>
      <c r="BD27" s="339"/>
      <c r="BE27" s="339"/>
      <c r="BF27" s="340"/>
    </row>
    <row r="28" spans="1:58" ht="20.25" customHeight="1" x14ac:dyDescent="0.4">
      <c r="A28" s="84"/>
      <c r="B28" s="328">
        <f>B25+1</f>
        <v>3</v>
      </c>
      <c r="C28" s="329"/>
      <c r="D28" s="330"/>
      <c r="E28" s="331"/>
      <c r="F28" s="112"/>
      <c r="G28" s="332"/>
      <c r="H28" s="334"/>
      <c r="I28" s="315"/>
      <c r="J28" s="315"/>
      <c r="K28" s="316"/>
      <c r="L28" s="335"/>
      <c r="M28" s="336"/>
      <c r="N28" s="336"/>
      <c r="O28" s="337"/>
      <c r="P28" s="341" t="s">
        <v>49</v>
      </c>
      <c r="Q28" s="342"/>
      <c r="R28" s="343"/>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5"/>
      <c r="AX28" s="344"/>
      <c r="AY28" s="345"/>
      <c r="AZ28" s="346"/>
      <c r="BA28" s="347"/>
      <c r="BB28" s="365"/>
      <c r="BC28" s="336"/>
      <c r="BD28" s="336"/>
      <c r="BE28" s="336"/>
      <c r="BF28" s="337"/>
    </row>
    <row r="29" spans="1:58" ht="20.25" customHeight="1" x14ac:dyDescent="0.4">
      <c r="A29" s="84"/>
      <c r="B29" s="328"/>
      <c r="C29" s="356"/>
      <c r="D29" s="357"/>
      <c r="E29" s="358"/>
      <c r="F29" s="104"/>
      <c r="G29" s="310"/>
      <c r="H29" s="314"/>
      <c r="I29" s="315"/>
      <c r="J29" s="315"/>
      <c r="K29" s="316"/>
      <c r="L29" s="320"/>
      <c r="M29" s="321"/>
      <c r="N29" s="321"/>
      <c r="O29" s="322"/>
      <c r="P29" s="291" t="s">
        <v>15</v>
      </c>
      <c r="Q29" s="292"/>
      <c r="R29" s="293"/>
      <c r="S29" s="105" t="str">
        <f>IF(S28="","",VLOOKUP(S28,'シフト記号表（勤務時間帯)'!$C$5:$K$36,9,FALSE))</f>
        <v/>
      </c>
      <c r="T29" s="106" t="str">
        <f>IF(T28="","",VLOOKUP(T28,'シフト記号表（勤務時間帯)'!$C$5:$K$36,9,FALSE))</f>
        <v/>
      </c>
      <c r="U29" s="106" t="str">
        <f>IF(U28="","",VLOOKUP(U28,'シフト記号表（勤務時間帯)'!$C$5:$K$36,9,FALSE))</f>
        <v/>
      </c>
      <c r="V29" s="106" t="str">
        <f>IF(V28="","",VLOOKUP(V28,'シフト記号表（勤務時間帯)'!$C$5:$K$36,9,FALSE))</f>
        <v/>
      </c>
      <c r="W29" s="106" t="str">
        <f>IF(W28="","",VLOOKUP(W28,'シフト記号表（勤務時間帯)'!$C$5:$K$36,9,FALSE))</f>
        <v/>
      </c>
      <c r="X29" s="106" t="str">
        <f>IF(X28="","",VLOOKUP(X28,'シフト記号表（勤務時間帯)'!$C$5:$K$36,9,FALSE))</f>
        <v/>
      </c>
      <c r="Y29" s="107" t="str">
        <f>IF(Y28="","",VLOOKUP(Y28,'シフト記号表（勤務時間帯)'!$C$5:$K$36,9,FALSE))</f>
        <v/>
      </c>
      <c r="Z29" s="105" t="str">
        <f>IF(Z28="","",VLOOKUP(Z28,'シフト記号表（勤務時間帯)'!$C$5:$K$36,9,FALSE))</f>
        <v/>
      </c>
      <c r="AA29" s="106" t="str">
        <f>IF(AA28="","",VLOOKUP(AA28,'シフト記号表（勤務時間帯)'!$C$5:$K$36,9,FALSE))</f>
        <v/>
      </c>
      <c r="AB29" s="106" t="str">
        <f>IF(AB28="","",VLOOKUP(AB28,'シフト記号表（勤務時間帯)'!$C$5:$K$36,9,FALSE))</f>
        <v/>
      </c>
      <c r="AC29" s="106" t="str">
        <f>IF(AC28="","",VLOOKUP(AC28,'シフト記号表（勤務時間帯)'!$C$5:$K$36,9,FALSE))</f>
        <v/>
      </c>
      <c r="AD29" s="106" t="str">
        <f>IF(AD28="","",VLOOKUP(AD28,'シフト記号表（勤務時間帯)'!$C$5:$K$36,9,FALSE))</f>
        <v/>
      </c>
      <c r="AE29" s="106" t="str">
        <f>IF(AE28="","",VLOOKUP(AE28,'シフト記号表（勤務時間帯)'!$C$5:$K$36,9,FALSE))</f>
        <v/>
      </c>
      <c r="AF29" s="107" t="str">
        <f>IF(AF28="","",VLOOKUP(AF28,'シフト記号表（勤務時間帯)'!$C$5:$K$36,9,FALSE))</f>
        <v/>
      </c>
      <c r="AG29" s="105" t="str">
        <f>IF(AG28="","",VLOOKUP(AG28,'シフト記号表（勤務時間帯)'!$C$5:$K$36,9,FALSE))</f>
        <v/>
      </c>
      <c r="AH29" s="106" t="str">
        <f>IF(AH28="","",VLOOKUP(AH28,'シフト記号表（勤務時間帯)'!$C$5:$K$36,9,FALSE))</f>
        <v/>
      </c>
      <c r="AI29" s="106" t="str">
        <f>IF(AI28="","",VLOOKUP(AI28,'シフト記号表（勤務時間帯)'!$C$5:$K$36,9,FALSE))</f>
        <v/>
      </c>
      <c r="AJ29" s="106" t="str">
        <f>IF(AJ28="","",VLOOKUP(AJ28,'シフト記号表（勤務時間帯)'!$C$5:$K$36,9,FALSE))</f>
        <v/>
      </c>
      <c r="AK29" s="106" t="str">
        <f>IF(AK28="","",VLOOKUP(AK28,'シフト記号表（勤務時間帯)'!$C$5:$K$36,9,FALSE))</f>
        <v/>
      </c>
      <c r="AL29" s="106" t="str">
        <f>IF(AL28="","",VLOOKUP(AL28,'シフト記号表（勤務時間帯)'!$C$5:$K$36,9,FALSE))</f>
        <v/>
      </c>
      <c r="AM29" s="107" t="str">
        <f>IF(AM28="","",VLOOKUP(AM28,'シフト記号表（勤務時間帯)'!$C$5:$K$36,9,FALSE))</f>
        <v/>
      </c>
      <c r="AN29" s="105" t="str">
        <f>IF(AN28="","",VLOOKUP(AN28,'シフト記号表（勤務時間帯)'!$C$5:$K$36,9,FALSE))</f>
        <v/>
      </c>
      <c r="AO29" s="106" t="str">
        <f>IF(AO28="","",VLOOKUP(AO28,'シフト記号表（勤務時間帯)'!$C$5:$K$36,9,FALSE))</f>
        <v/>
      </c>
      <c r="AP29" s="106" t="str">
        <f>IF(AP28="","",VLOOKUP(AP28,'シフト記号表（勤務時間帯)'!$C$5:$K$36,9,FALSE))</f>
        <v/>
      </c>
      <c r="AQ29" s="106" t="str">
        <f>IF(AQ28="","",VLOOKUP(AQ28,'シフト記号表（勤務時間帯)'!$C$5:$K$36,9,FALSE))</f>
        <v/>
      </c>
      <c r="AR29" s="106" t="str">
        <f>IF(AR28="","",VLOOKUP(AR28,'シフト記号表（勤務時間帯)'!$C$5:$K$36,9,FALSE))</f>
        <v/>
      </c>
      <c r="AS29" s="106" t="str">
        <f>IF(AS28="","",VLOOKUP(AS28,'シフト記号表（勤務時間帯)'!$C$5:$K$36,9,FALSE))</f>
        <v/>
      </c>
      <c r="AT29" s="107" t="str">
        <f>IF(AT28="","",VLOOKUP(AT28,'シフト記号表（勤務時間帯)'!$C$5:$K$36,9,FALSE))</f>
        <v/>
      </c>
      <c r="AU29" s="105" t="str">
        <f>IF(AU28="","",VLOOKUP(AU28,'シフト記号表（勤務時間帯)'!$C$5:$K$36,9,FALSE))</f>
        <v/>
      </c>
      <c r="AV29" s="106" t="str">
        <f>IF(AV28="","",VLOOKUP(AV28,'シフト記号表（勤務時間帯)'!$C$5:$K$36,9,FALSE))</f>
        <v/>
      </c>
      <c r="AW29" s="107" t="str">
        <f>IF(AW28="","",VLOOKUP(AW28,'シフト記号表（勤務時間帯)'!$C$5:$K$36,9,FALSE))</f>
        <v/>
      </c>
      <c r="AX29" s="294">
        <f>IF($BB$3="計画",SUM(S29:AT29),IF($BB$3="実績",SUM(S29:AW29),""))</f>
        <v>0</v>
      </c>
      <c r="AY29" s="295"/>
      <c r="AZ29" s="296">
        <f>IF($BB$3="計画",AX29/4,IF($BB$3="実績",【記載例】認知症型通所介護!AX29/(【記載例】認知症型通所介護!$BB$8/7),""))</f>
        <v>0</v>
      </c>
      <c r="BA29" s="297"/>
      <c r="BB29" s="366"/>
      <c r="BC29" s="321"/>
      <c r="BD29" s="321"/>
      <c r="BE29" s="321"/>
      <c r="BF29" s="322"/>
    </row>
    <row r="30" spans="1:58" ht="20.25" customHeight="1" x14ac:dyDescent="0.4">
      <c r="A30" s="84"/>
      <c r="B30" s="328"/>
      <c r="C30" s="298"/>
      <c r="D30" s="299"/>
      <c r="E30" s="300"/>
      <c r="F30" s="104">
        <f>C29</f>
        <v>0</v>
      </c>
      <c r="G30" s="333"/>
      <c r="H30" s="314"/>
      <c r="I30" s="315"/>
      <c r="J30" s="315"/>
      <c r="K30" s="316"/>
      <c r="L30" s="338"/>
      <c r="M30" s="339"/>
      <c r="N30" s="339"/>
      <c r="O30" s="340"/>
      <c r="P30" s="301" t="s">
        <v>50</v>
      </c>
      <c r="Q30" s="302"/>
      <c r="R30" s="303"/>
      <c r="S30" s="109" t="str">
        <f>IF(S28="","",VLOOKUP(S28,'シフト記号表（勤務時間帯)'!$C$5:$U$36,19,FALSE))</f>
        <v/>
      </c>
      <c r="T30" s="110" t="str">
        <f>IF(T28="","",VLOOKUP(T28,'シフト記号表（勤務時間帯)'!$C$5:$U$36,19,FALSE))</f>
        <v/>
      </c>
      <c r="U30" s="110" t="str">
        <f>IF(U28="","",VLOOKUP(U28,'シフト記号表（勤務時間帯)'!$C$5:$U$36,19,FALSE))</f>
        <v/>
      </c>
      <c r="V30" s="110" t="str">
        <f>IF(V28="","",VLOOKUP(V28,'シフト記号表（勤務時間帯)'!$C$5:$U$36,19,FALSE))</f>
        <v/>
      </c>
      <c r="W30" s="110" t="str">
        <f>IF(W28="","",VLOOKUP(W28,'シフト記号表（勤務時間帯)'!$C$5:$U$36,19,FALSE))</f>
        <v/>
      </c>
      <c r="X30" s="110" t="str">
        <f>IF(X28="","",VLOOKUP(X28,'シフト記号表（勤務時間帯)'!$C$5:$U$36,19,FALSE))</f>
        <v/>
      </c>
      <c r="Y30" s="111" t="str">
        <f>IF(Y28="","",VLOOKUP(Y28,'シフト記号表（勤務時間帯)'!$C$5:$U$36,19,FALSE))</f>
        <v/>
      </c>
      <c r="Z30" s="109" t="str">
        <f>IF(Z28="","",VLOOKUP(Z28,'シフト記号表（勤務時間帯)'!$C$5:$U$36,19,FALSE))</f>
        <v/>
      </c>
      <c r="AA30" s="110" t="str">
        <f>IF(AA28="","",VLOOKUP(AA28,'シフト記号表（勤務時間帯)'!$C$5:$U$36,19,FALSE))</f>
        <v/>
      </c>
      <c r="AB30" s="110" t="str">
        <f>IF(AB28="","",VLOOKUP(AB28,'シフト記号表（勤務時間帯)'!$C$5:$U$36,19,FALSE))</f>
        <v/>
      </c>
      <c r="AC30" s="110" t="str">
        <f>IF(AC28="","",VLOOKUP(AC28,'シフト記号表（勤務時間帯)'!$C$5:$U$36,19,FALSE))</f>
        <v/>
      </c>
      <c r="AD30" s="110" t="str">
        <f>IF(AD28="","",VLOOKUP(AD28,'シフト記号表（勤務時間帯)'!$C$5:$U$36,19,FALSE))</f>
        <v/>
      </c>
      <c r="AE30" s="110" t="str">
        <f>IF(AE28="","",VLOOKUP(AE28,'シフト記号表（勤務時間帯)'!$C$5:$U$36,19,FALSE))</f>
        <v/>
      </c>
      <c r="AF30" s="111" t="str">
        <f>IF(AF28="","",VLOOKUP(AF28,'シフト記号表（勤務時間帯)'!$C$5:$U$36,19,FALSE))</f>
        <v/>
      </c>
      <c r="AG30" s="109" t="str">
        <f>IF(AG28="","",VLOOKUP(AG28,'シフト記号表（勤務時間帯)'!$C$5:$U$36,19,FALSE))</f>
        <v/>
      </c>
      <c r="AH30" s="110" t="str">
        <f>IF(AH28="","",VLOOKUP(AH28,'シフト記号表（勤務時間帯)'!$C$5:$U$36,19,FALSE))</f>
        <v/>
      </c>
      <c r="AI30" s="110" t="str">
        <f>IF(AI28="","",VLOOKUP(AI28,'シフト記号表（勤務時間帯)'!$C$5:$U$36,19,FALSE))</f>
        <v/>
      </c>
      <c r="AJ30" s="110" t="str">
        <f>IF(AJ28="","",VLOOKUP(AJ28,'シフト記号表（勤務時間帯)'!$C$5:$U$36,19,FALSE))</f>
        <v/>
      </c>
      <c r="AK30" s="110" t="str">
        <f>IF(AK28="","",VLOOKUP(AK28,'シフト記号表（勤務時間帯)'!$C$5:$U$36,19,FALSE))</f>
        <v/>
      </c>
      <c r="AL30" s="110" t="str">
        <f>IF(AL28="","",VLOOKUP(AL28,'シフト記号表（勤務時間帯)'!$C$5:$U$36,19,FALSE))</f>
        <v/>
      </c>
      <c r="AM30" s="111" t="str">
        <f>IF(AM28="","",VLOOKUP(AM28,'シフト記号表（勤務時間帯)'!$C$5:$U$36,19,FALSE))</f>
        <v/>
      </c>
      <c r="AN30" s="109" t="str">
        <f>IF(AN28="","",VLOOKUP(AN28,'シフト記号表（勤務時間帯)'!$C$5:$U$36,19,FALSE))</f>
        <v/>
      </c>
      <c r="AO30" s="110" t="str">
        <f>IF(AO28="","",VLOOKUP(AO28,'シフト記号表（勤務時間帯)'!$C$5:$U$36,19,FALSE))</f>
        <v/>
      </c>
      <c r="AP30" s="110" t="str">
        <f>IF(AP28="","",VLOOKUP(AP28,'シフト記号表（勤務時間帯)'!$C$5:$U$36,19,FALSE))</f>
        <v/>
      </c>
      <c r="AQ30" s="110" t="str">
        <f>IF(AQ28="","",VLOOKUP(AQ28,'シフト記号表（勤務時間帯)'!$C$5:$U$36,19,FALSE))</f>
        <v/>
      </c>
      <c r="AR30" s="110" t="str">
        <f>IF(AR28="","",VLOOKUP(AR28,'シフト記号表（勤務時間帯)'!$C$5:$U$36,19,FALSE))</f>
        <v/>
      </c>
      <c r="AS30" s="110" t="str">
        <f>IF(AS28="","",VLOOKUP(AS28,'シフト記号表（勤務時間帯)'!$C$5:$U$36,19,FALSE))</f>
        <v/>
      </c>
      <c r="AT30" s="111" t="str">
        <f>IF(AT28="","",VLOOKUP(AT28,'シフト記号表（勤務時間帯)'!$C$5:$U$36,19,FALSE))</f>
        <v/>
      </c>
      <c r="AU30" s="109" t="str">
        <f>IF(AU28="","",VLOOKUP(AU28,'シフト記号表（勤務時間帯)'!$C$5:$U$36,19,FALSE))</f>
        <v/>
      </c>
      <c r="AV30" s="110" t="str">
        <f>IF(AV28="","",VLOOKUP(AV28,'シフト記号表（勤務時間帯)'!$C$5:$U$36,19,FALSE))</f>
        <v/>
      </c>
      <c r="AW30" s="111" t="str">
        <f>IF(AW28="","",VLOOKUP(AW28,'シフト記号表（勤務時間帯)'!$C$5:$U$36,19,FALSE))</f>
        <v/>
      </c>
      <c r="AX30" s="304">
        <f>IF($BB$3="計画",SUM(S30:AT30),IF($BB$3="実績",SUM(S30:AW30),""))</f>
        <v>0</v>
      </c>
      <c r="AY30" s="305"/>
      <c r="AZ30" s="326">
        <f>IF($BB$3="計画",AX30/4,IF($BB$3="実績",【記載例】認知症型通所介護!AX30/(【記載例】認知症型通所介護!$BB$8/7),""))</f>
        <v>0</v>
      </c>
      <c r="BA30" s="327"/>
      <c r="BB30" s="367"/>
      <c r="BC30" s="339"/>
      <c r="BD30" s="339"/>
      <c r="BE30" s="339"/>
      <c r="BF30" s="340"/>
    </row>
    <row r="31" spans="1:58" ht="20.25" customHeight="1" x14ac:dyDescent="0.4">
      <c r="A31" s="84"/>
      <c r="B31" s="328">
        <f>B28+1</f>
        <v>4</v>
      </c>
      <c r="C31" s="329"/>
      <c r="D31" s="330"/>
      <c r="E31" s="331"/>
      <c r="F31" s="112"/>
      <c r="G31" s="332"/>
      <c r="H31" s="334"/>
      <c r="I31" s="315"/>
      <c r="J31" s="315"/>
      <c r="K31" s="316"/>
      <c r="L31" s="335"/>
      <c r="M31" s="336"/>
      <c r="N31" s="336"/>
      <c r="O31" s="337"/>
      <c r="P31" s="341" t="s">
        <v>49</v>
      </c>
      <c r="Q31" s="342"/>
      <c r="R31" s="343"/>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5"/>
      <c r="AX31" s="344"/>
      <c r="AY31" s="345"/>
      <c r="AZ31" s="346"/>
      <c r="BA31" s="347"/>
      <c r="BB31" s="365"/>
      <c r="BC31" s="336"/>
      <c r="BD31" s="336"/>
      <c r="BE31" s="336"/>
      <c r="BF31" s="337"/>
    </row>
    <row r="32" spans="1:58" ht="20.25" customHeight="1" x14ac:dyDescent="0.4">
      <c r="A32" s="84"/>
      <c r="B32" s="328"/>
      <c r="C32" s="356"/>
      <c r="D32" s="357"/>
      <c r="E32" s="358"/>
      <c r="F32" s="104"/>
      <c r="G32" s="310"/>
      <c r="H32" s="314"/>
      <c r="I32" s="315"/>
      <c r="J32" s="315"/>
      <c r="K32" s="316"/>
      <c r="L32" s="320"/>
      <c r="M32" s="321"/>
      <c r="N32" s="321"/>
      <c r="O32" s="322"/>
      <c r="P32" s="291" t="s">
        <v>15</v>
      </c>
      <c r="Q32" s="292"/>
      <c r="R32" s="293"/>
      <c r="S32" s="105" t="str">
        <f>IF(S31="","",VLOOKUP(S31,'シフト記号表（勤務時間帯)'!$C$5:$K$36,9,FALSE))</f>
        <v/>
      </c>
      <c r="T32" s="106" t="str">
        <f>IF(T31="","",VLOOKUP(T31,'シフト記号表（勤務時間帯)'!$C$5:$K$36,9,FALSE))</f>
        <v/>
      </c>
      <c r="U32" s="106" t="str">
        <f>IF(U31="","",VLOOKUP(U31,'シフト記号表（勤務時間帯)'!$C$5:$K$36,9,FALSE))</f>
        <v/>
      </c>
      <c r="V32" s="106" t="str">
        <f>IF(V31="","",VLOOKUP(V31,'シフト記号表（勤務時間帯)'!$C$5:$K$36,9,FALSE))</f>
        <v/>
      </c>
      <c r="W32" s="106" t="str">
        <f>IF(W31="","",VLOOKUP(W31,'シフト記号表（勤務時間帯)'!$C$5:$K$36,9,FALSE))</f>
        <v/>
      </c>
      <c r="X32" s="106" t="str">
        <f>IF(X31="","",VLOOKUP(X31,'シフト記号表（勤務時間帯)'!$C$5:$K$36,9,FALSE))</f>
        <v/>
      </c>
      <c r="Y32" s="107" t="str">
        <f>IF(Y31="","",VLOOKUP(Y31,'シフト記号表（勤務時間帯)'!$C$5:$K$36,9,FALSE))</f>
        <v/>
      </c>
      <c r="Z32" s="105" t="str">
        <f>IF(Z31="","",VLOOKUP(Z31,'シフト記号表（勤務時間帯)'!$C$5:$K$36,9,FALSE))</f>
        <v/>
      </c>
      <c r="AA32" s="106" t="str">
        <f>IF(AA31="","",VLOOKUP(AA31,'シフト記号表（勤務時間帯)'!$C$5:$K$36,9,FALSE))</f>
        <v/>
      </c>
      <c r="AB32" s="106" t="str">
        <f>IF(AB31="","",VLOOKUP(AB31,'シフト記号表（勤務時間帯)'!$C$5:$K$36,9,FALSE))</f>
        <v/>
      </c>
      <c r="AC32" s="106" t="str">
        <f>IF(AC31="","",VLOOKUP(AC31,'シフト記号表（勤務時間帯)'!$C$5:$K$36,9,FALSE))</f>
        <v/>
      </c>
      <c r="AD32" s="106" t="str">
        <f>IF(AD31="","",VLOOKUP(AD31,'シフト記号表（勤務時間帯)'!$C$5:$K$36,9,FALSE))</f>
        <v/>
      </c>
      <c r="AE32" s="106" t="str">
        <f>IF(AE31="","",VLOOKUP(AE31,'シフト記号表（勤務時間帯)'!$C$5:$K$36,9,FALSE))</f>
        <v/>
      </c>
      <c r="AF32" s="107" t="str">
        <f>IF(AF31="","",VLOOKUP(AF31,'シフト記号表（勤務時間帯)'!$C$5:$K$36,9,FALSE))</f>
        <v/>
      </c>
      <c r="AG32" s="105" t="str">
        <f>IF(AG31="","",VLOOKUP(AG31,'シフト記号表（勤務時間帯)'!$C$5:$K$36,9,FALSE))</f>
        <v/>
      </c>
      <c r="AH32" s="106" t="str">
        <f>IF(AH31="","",VLOOKUP(AH31,'シフト記号表（勤務時間帯)'!$C$5:$K$36,9,FALSE))</f>
        <v/>
      </c>
      <c r="AI32" s="106" t="str">
        <f>IF(AI31="","",VLOOKUP(AI31,'シフト記号表（勤務時間帯)'!$C$5:$K$36,9,FALSE))</f>
        <v/>
      </c>
      <c r="AJ32" s="106" t="str">
        <f>IF(AJ31="","",VLOOKUP(AJ31,'シフト記号表（勤務時間帯)'!$C$5:$K$36,9,FALSE))</f>
        <v/>
      </c>
      <c r="AK32" s="106" t="str">
        <f>IF(AK31="","",VLOOKUP(AK31,'シフト記号表（勤務時間帯)'!$C$5:$K$36,9,FALSE))</f>
        <v/>
      </c>
      <c r="AL32" s="106" t="str">
        <f>IF(AL31="","",VLOOKUP(AL31,'シフト記号表（勤務時間帯)'!$C$5:$K$36,9,FALSE))</f>
        <v/>
      </c>
      <c r="AM32" s="107" t="str">
        <f>IF(AM31="","",VLOOKUP(AM31,'シフト記号表（勤務時間帯)'!$C$5:$K$36,9,FALSE))</f>
        <v/>
      </c>
      <c r="AN32" s="105" t="str">
        <f>IF(AN31="","",VLOOKUP(AN31,'シフト記号表（勤務時間帯)'!$C$5:$K$36,9,FALSE))</f>
        <v/>
      </c>
      <c r="AO32" s="106" t="str">
        <f>IF(AO31="","",VLOOKUP(AO31,'シフト記号表（勤務時間帯)'!$C$5:$K$36,9,FALSE))</f>
        <v/>
      </c>
      <c r="AP32" s="106" t="str">
        <f>IF(AP31="","",VLOOKUP(AP31,'シフト記号表（勤務時間帯)'!$C$5:$K$36,9,FALSE))</f>
        <v/>
      </c>
      <c r="AQ32" s="106" t="str">
        <f>IF(AQ31="","",VLOOKUP(AQ31,'シフト記号表（勤務時間帯)'!$C$5:$K$36,9,FALSE))</f>
        <v/>
      </c>
      <c r="AR32" s="106" t="str">
        <f>IF(AR31="","",VLOOKUP(AR31,'シフト記号表（勤務時間帯)'!$C$5:$K$36,9,FALSE))</f>
        <v/>
      </c>
      <c r="AS32" s="106" t="str">
        <f>IF(AS31="","",VLOOKUP(AS31,'シフト記号表（勤務時間帯)'!$C$5:$K$36,9,FALSE))</f>
        <v/>
      </c>
      <c r="AT32" s="107" t="str">
        <f>IF(AT31="","",VLOOKUP(AT31,'シフト記号表（勤務時間帯)'!$C$5:$K$36,9,FALSE))</f>
        <v/>
      </c>
      <c r="AU32" s="105" t="str">
        <f>IF(AU31="","",VLOOKUP(AU31,'シフト記号表（勤務時間帯)'!$C$5:$K$36,9,FALSE))</f>
        <v/>
      </c>
      <c r="AV32" s="106" t="str">
        <f>IF(AV31="","",VLOOKUP(AV31,'シフト記号表（勤務時間帯)'!$C$5:$K$36,9,FALSE))</f>
        <v/>
      </c>
      <c r="AW32" s="107" t="str">
        <f>IF(AW31="","",VLOOKUP(AW31,'シフト記号表（勤務時間帯)'!$C$5:$K$36,9,FALSE))</f>
        <v/>
      </c>
      <c r="AX32" s="294">
        <f>IF($BB$3="計画",SUM(S32:AT32),IF($BB$3="実績",SUM(S32:AW32),""))</f>
        <v>0</v>
      </c>
      <c r="AY32" s="295"/>
      <c r="AZ32" s="296">
        <f>IF($BB$3="計画",AX32/4,IF($BB$3="実績",【記載例】認知症型通所介護!AX32/(【記載例】認知症型通所介護!$BB$8/7),""))</f>
        <v>0</v>
      </c>
      <c r="BA32" s="297"/>
      <c r="BB32" s="366"/>
      <c r="BC32" s="321"/>
      <c r="BD32" s="321"/>
      <c r="BE32" s="321"/>
      <c r="BF32" s="322"/>
    </row>
    <row r="33" spans="1:58" ht="20.25" customHeight="1" x14ac:dyDescent="0.4">
      <c r="A33" s="84"/>
      <c r="B33" s="328"/>
      <c r="C33" s="298"/>
      <c r="D33" s="299"/>
      <c r="E33" s="300"/>
      <c r="F33" s="104">
        <f>C32</f>
        <v>0</v>
      </c>
      <c r="G33" s="333"/>
      <c r="H33" s="314"/>
      <c r="I33" s="315"/>
      <c r="J33" s="315"/>
      <c r="K33" s="316"/>
      <c r="L33" s="338"/>
      <c r="M33" s="339"/>
      <c r="N33" s="339"/>
      <c r="O33" s="340"/>
      <c r="P33" s="301" t="s">
        <v>50</v>
      </c>
      <c r="Q33" s="302"/>
      <c r="R33" s="303"/>
      <c r="S33" s="109" t="str">
        <f>IF(S31="","",VLOOKUP(S31,'シフト記号表（勤務時間帯)'!$C$5:$U$36,19,FALSE))</f>
        <v/>
      </c>
      <c r="T33" s="110" t="str">
        <f>IF(T31="","",VLOOKUP(T31,'シフト記号表（勤務時間帯)'!$C$5:$U$36,19,FALSE))</f>
        <v/>
      </c>
      <c r="U33" s="110" t="str">
        <f>IF(U31="","",VLOOKUP(U31,'シフト記号表（勤務時間帯)'!$C$5:$U$36,19,FALSE))</f>
        <v/>
      </c>
      <c r="V33" s="110" t="str">
        <f>IF(V31="","",VLOOKUP(V31,'シフト記号表（勤務時間帯)'!$C$5:$U$36,19,FALSE))</f>
        <v/>
      </c>
      <c r="W33" s="110" t="str">
        <f>IF(W31="","",VLOOKUP(W31,'シフト記号表（勤務時間帯)'!$C$5:$U$36,19,FALSE))</f>
        <v/>
      </c>
      <c r="X33" s="110" t="str">
        <f>IF(X31="","",VLOOKUP(X31,'シフト記号表（勤務時間帯)'!$C$5:$U$36,19,FALSE))</f>
        <v/>
      </c>
      <c r="Y33" s="111" t="str">
        <f>IF(Y31="","",VLOOKUP(Y31,'シフト記号表（勤務時間帯)'!$C$5:$U$36,19,FALSE))</f>
        <v/>
      </c>
      <c r="Z33" s="109" t="str">
        <f>IF(Z31="","",VLOOKUP(Z31,'シフト記号表（勤務時間帯)'!$C$5:$U$36,19,FALSE))</f>
        <v/>
      </c>
      <c r="AA33" s="110" t="str">
        <f>IF(AA31="","",VLOOKUP(AA31,'シフト記号表（勤務時間帯)'!$C$5:$U$36,19,FALSE))</f>
        <v/>
      </c>
      <c r="AB33" s="110" t="str">
        <f>IF(AB31="","",VLOOKUP(AB31,'シフト記号表（勤務時間帯)'!$C$5:$U$36,19,FALSE))</f>
        <v/>
      </c>
      <c r="AC33" s="110" t="str">
        <f>IF(AC31="","",VLOOKUP(AC31,'シフト記号表（勤務時間帯)'!$C$5:$U$36,19,FALSE))</f>
        <v/>
      </c>
      <c r="AD33" s="110" t="str">
        <f>IF(AD31="","",VLOOKUP(AD31,'シフト記号表（勤務時間帯)'!$C$5:$U$36,19,FALSE))</f>
        <v/>
      </c>
      <c r="AE33" s="110" t="str">
        <f>IF(AE31="","",VLOOKUP(AE31,'シフト記号表（勤務時間帯)'!$C$5:$U$36,19,FALSE))</f>
        <v/>
      </c>
      <c r="AF33" s="111" t="str">
        <f>IF(AF31="","",VLOOKUP(AF31,'シフト記号表（勤務時間帯)'!$C$5:$U$36,19,FALSE))</f>
        <v/>
      </c>
      <c r="AG33" s="109" t="str">
        <f>IF(AG31="","",VLOOKUP(AG31,'シフト記号表（勤務時間帯)'!$C$5:$U$36,19,FALSE))</f>
        <v/>
      </c>
      <c r="AH33" s="110" t="str">
        <f>IF(AH31="","",VLOOKUP(AH31,'シフト記号表（勤務時間帯)'!$C$5:$U$36,19,FALSE))</f>
        <v/>
      </c>
      <c r="AI33" s="110" t="str">
        <f>IF(AI31="","",VLOOKUP(AI31,'シフト記号表（勤務時間帯)'!$C$5:$U$36,19,FALSE))</f>
        <v/>
      </c>
      <c r="AJ33" s="110" t="str">
        <f>IF(AJ31="","",VLOOKUP(AJ31,'シフト記号表（勤務時間帯)'!$C$5:$U$36,19,FALSE))</f>
        <v/>
      </c>
      <c r="AK33" s="110" t="str">
        <f>IF(AK31="","",VLOOKUP(AK31,'シフト記号表（勤務時間帯)'!$C$5:$U$36,19,FALSE))</f>
        <v/>
      </c>
      <c r="AL33" s="110" t="str">
        <f>IF(AL31="","",VLOOKUP(AL31,'シフト記号表（勤務時間帯)'!$C$5:$U$36,19,FALSE))</f>
        <v/>
      </c>
      <c r="AM33" s="111" t="str">
        <f>IF(AM31="","",VLOOKUP(AM31,'シフト記号表（勤務時間帯)'!$C$5:$U$36,19,FALSE))</f>
        <v/>
      </c>
      <c r="AN33" s="109" t="str">
        <f>IF(AN31="","",VLOOKUP(AN31,'シフト記号表（勤務時間帯)'!$C$5:$U$36,19,FALSE))</f>
        <v/>
      </c>
      <c r="AO33" s="110" t="str">
        <f>IF(AO31="","",VLOOKUP(AO31,'シフト記号表（勤務時間帯)'!$C$5:$U$36,19,FALSE))</f>
        <v/>
      </c>
      <c r="AP33" s="110" t="str">
        <f>IF(AP31="","",VLOOKUP(AP31,'シフト記号表（勤務時間帯)'!$C$5:$U$36,19,FALSE))</f>
        <v/>
      </c>
      <c r="AQ33" s="110" t="str">
        <f>IF(AQ31="","",VLOOKUP(AQ31,'シフト記号表（勤務時間帯)'!$C$5:$U$36,19,FALSE))</f>
        <v/>
      </c>
      <c r="AR33" s="110" t="str">
        <f>IF(AR31="","",VLOOKUP(AR31,'シフト記号表（勤務時間帯)'!$C$5:$U$36,19,FALSE))</f>
        <v/>
      </c>
      <c r="AS33" s="110" t="str">
        <f>IF(AS31="","",VLOOKUP(AS31,'シフト記号表（勤務時間帯)'!$C$5:$U$36,19,FALSE))</f>
        <v/>
      </c>
      <c r="AT33" s="111" t="str">
        <f>IF(AT31="","",VLOOKUP(AT31,'シフト記号表（勤務時間帯)'!$C$5:$U$36,19,FALSE))</f>
        <v/>
      </c>
      <c r="AU33" s="109" t="str">
        <f>IF(AU31="","",VLOOKUP(AU31,'シフト記号表（勤務時間帯)'!$C$5:$U$36,19,FALSE))</f>
        <v/>
      </c>
      <c r="AV33" s="110" t="str">
        <f>IF(AV31="","",VLOOKUP(AV31,'シフト記号表（勤務時間帯)'!$C$5:$U$36,19,FALSE))</f>
        <v/>
      </c>
      <c r="AW33" s="111" t="str">
        <f>IF(AW31="","",VLOOKUP(AW31,'シフト記号表（勤務時間帯)'!$C$5:$U$36,19,FALSE))</f>
        <v/>
      </c>
      <c r="AX33" s="304">
        <f>IF($BB$3="計画",SUM(S33:AT33),IF($BB$3="実績",SUM(S33:AW33),""))</f>
        <v>0</v>
      </c>
      <c r="AY33" s="305"/>
      <c r="AZ33" s="326">
        <f>IF($BB$3="計画",AX33/4,IF($BB$3="実績",【記載例】認知症型通所介護!AX33/(【記載例】認知症型通所介護!$BB$8/7),""))</f>
        <v>0</v>
      </c>
      <c r="BA33" s="327"/>
      <c r="BB33" s="367"/>
      <c r="BC33" s="339"/>
      <c r="BD33" s="339"/>
      <c r="BE33" s="339"/>
      <c r="BF33" s="340"/>
    </row>
    <row r="34" spans="1:58" ht="20.25" customHeight="1" x14ac:dyDescent="0.4">
      <c r="A34" s="84"/>
      <c r="B34" s="328">
        <f>B31+1</f>
        <v>5</v>
      </c>
      <c r="C34" s="329"/>
      <c r="D34" s="330"/>
      <c r="E34" s="331"/>
      <c r="F34" s="112"/>
      <c r="G34" s="332"/>
      <c r="H34" s="334"/>
      <c r="I34" s="315"/>
      <c r="J34" s="315"/>
      <c r="K34" s="316"/>
      <c r="L34" s="335"/>
      <c r="M34" s="336"/>
      <c r="N34" s="336"/>
      <c r="O34" s="337"/>
      <c r="P34" s="341" t="s">
        <v>49</v>
      </c>
      <c r="Q34" s="342"/>
      <c r="R34" s="343"/>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5"/>
      <c r="AX34" s="344"/>
      <c r="AY34" s="345"/>
      <c r="AZ34" s="346"/>
      <c r="BA34" s="347"/>
      <c r="BB34" s="365"/>
      <c r="BC34" s="336"/>
      <c r="BD34" s="336"/>
      <c r="BE34" s="336"/>
      <c r="BF34" s="337"/>
    </row>
    <row r="35" spans="1:58" ht="20.25" customHeight="1" x14ac:dyDescent="0.4">
      <c r="A35" s="84"/>
      <c r="B35" s="328"/>
      <c r="C35" s="356"/>
      <c r="D35" s="357"/>
      <c r="E35" s="358"/>
      <c r="F35" s="104"/>
      <c r="G35" s="310"/>
      <c r="H35" s="314"/>
      <c r="I35" s="315"/>
      <c r="J35" s="315"/>
      <c r="K35" s="316"/>
      <c r="L35" s="320"/>
      <c r="M35" s="321"/>
      <c r="N35" s="321"/>
      <c r="O35" s="322"/>
      <c r="P35" s="291" t="s">
        <v>15</v>
      </c>
      <c r="Q35" s="292"/>
      <c r="R35" s="293"/>
      <c r="S35" s="105" t="str">
        <f>IF(S34="","",VLOOKUP(S34,'シフト記号表（勤務時間帯)'!$C$5:$K$36,9,FALSE))</f>
        <v/>
      </c>
      <c r="T35" s="106" t="str">
        <f>IF(T34="","",VLOOKUP(T34,'シフト記号表（勤務時間帯)'!$C$5:$K$36,9,FALSE))</f>
        <v/>
      </c>
      <c r="U35" s="106" t="str">
        <f>IF(U34="","",VLOOKUP(U34,'シフト記号表（勤務時間帯)'!$C$5:$K$36,9,FALSE))</f>
        <v/>
      </c>
      <c r="V35" s="106" t="str">
        <f>IF(V34="","",VLOOKUP(V34,'シフト記号表（勤務時間帯)'!$C$5:$K$36,9,FALSE))</f>
        <v/>
      </c>
      <c r="W35" s="106" t="str">
        <f>IF(W34="","",VLOOKUP(W34,'シフト記号表（勤務時間帯)'!$C$5:$K$36,9,FALSE))</f>
        <v/>
      </c>
      <c r="X35" s="106" t="str">
        <f>IF(X34="","",VLOOKUP(X34,'シフト記号表（勤務時間帯)'!$C$5:$K$36,9,FALSE))</f>
        <v/>
      </c>
      <c r="Y35" s="107" t="str">
        <f>IF(Y34="","",VLOOKUP(Y34,'シフト記号表（勤務時間帯)'!$C$5:$K$36,9,FALSE))</f>
        <v/>
      </c>
      <c r="Z35" s="105" t="str">
        <f>IF(Z34="","",VLOOKUP(Z34,'シフト記号表（勤務時間帯)'!$C$5:$K$36,9,FALSE))</f>
        <v/>
      </c>
      <c r="AA35" s="106" t="str">
        <f>IF(AA34="","",VLOOKUP(AA34,'シフト記号表（勤務時間帯)'!$C$5:$K$36,9,FALSE))</f>
        <v/>
      </c>
      <c r="AB35" s="106" t="str">
        <f>IF(AB34="","",VLOOKUP(AB34,'シフト記号表（勤務時間帯)'!$C$5:$K$36,9,FALSE))</f>
        <v/>
      </c>
      <c r="AC35" s="106" t="str">
        <f>IF(AC34="","",VLOOKUP(AC34,'シフト記号表（勤務時間帯)'!$C$5:$K$36,9,FALSE))</f>
        <v/>
      </c>
      <c r="AD35" s="106" t="str">
        <f>IF(AD34="","",VLOOKUP(AD34,'シフト記号表（勤務時間帯)'!$C$5:$K$36,9,FALSE))</f>
        <v/>
      </c>
      <c r="AE35" s="106" t="str">
        <f>IF(AE34="","",VLOOKUP(AE34,'シフト記号表（勤務時間帯)'!$C$5:$K$36,9,FALSE))</f>
        <v/>
      </c>
      <c r="AF35" s="107" t="str">
        <f>IF(AF34="","",VLOOKUP(AF34,'シフト記号表（勤務時間帯)'!$C$5:$K$36,9,FALSE))</f>
        <v/>
      </c>
      <c r="AG35" s="105" t="str">
        <f>IF(AG34="","",VLOOKUP(AG34,'シフト記号表（勤務時間帯)'!$C$5:$K$36,9,FALSE))</f>
        <v/>
      </c>
      <c r="AH35" s="106" t="str">
        <f>IF(AH34="","",VLOOKUP(AH34,'シフト記号表（勤務時間帯)'!$C$5:$K$36,9,FALSE))</f>
        <v/>
      </c>
      <c r="AI35" s="106" t="str">
        <f>IF(AI34="","",VLOOKUP(AI34,'シフト記号表（勤務時間帯)'!$C$5:$K$36,9,FALSE))</f>
        <v/>
      </c>
      <c r="AJ35" s="106" t="str">
        <f>IF(AJ34="","",VLOOKUP(AJ34,'シフト記号表（勤務時間帯)'!$C$5:$K$36,9,FALSE))</f>
        <v/>
      </c>
      <c r="AK35" s="106" t="str">
        <f>IF(AK34="","",VLOOKUP(AK34,'シフト記号表（勤務時間帯)'!$C$5:$K$36,9,FALSE))</f>
        <v/>
      </c>
      <c r="AL35" s="106" t="str">
        <f>IF(AL34="","",VLOOKUP(AL34,'シフト記号表（勤務時間帯)'!$C$5:$K$36,9,FALSE))</f>
        <v/>
      </c>
      <c r="AM35" s="107" t="str">
        <f>IF(AM34="","",VLOOKUP(AM34,'シフト記号表（勤務時間帯)'!$C$5:$K$36,9,FALSE))</f>
        <v/>
      </c>
      <c r="AN35" s="105" t="str">
        <f>IF(AN34="","",VLOOKUP(AN34,'シフト記号表（勤務時間帯)'!$C$5:$K$36,9,FALSE))</f>
        <v/>
      </c>
      <c r="AO35" s="106" t="str">
        <f>IF(AO34="","",VLOOKUP(AO34,'シフト記号表（勤務時間帯)'!$C$5:$K$36,9,FALSE))</f>
        <v/>
      </c>
      <c r="AP35" s="106" t="str">
        <f>IF(AP34="","",VLOOKUP(AP34,'シフト記号表（勤務時間帯)'!$C$5:$K$36,9,FALSE))</f>
        <v/>
      </c>
      <c r="AQ35" s="106" t="str">
        <f>IF(AQ34="","",VLOOKUP(AQ34,'シフト記号表（勤務時間帯)'!$C$5:$K$36,9,FALSE))</f>
        <v/>
      </c>
      <c r="AR35" s="106" t="str">
        <f>IF(AR34="","",VLOOKUP(AR34,'シフト記号表（勤務時間帯)'!$C$5:$K$36,9,FALSE))</f>
        <v/>
      </c>
      <c r="AS35" s="106" t="str">
        <f>IF(AS34="","",VLOOKUP(AS34,'シフト記号表（勤務時間帯)'!$C$5:$K$36,9,FALSE))</f>
        <v/>
      </c>
      <c r="AT35" s="107" t="str">
        <f>IF(AT34="","",VLOOKUP(AT34,'シフト記号表（勤務時間帯)'!$C$5:$K$36,9,FALSE))</f>
        <v/>
      </c>
      <c r="AU35" s="105" t="str">
        <f>IF(AU34="","",VLOOKUP(AU34,'シフト記号表（勤務時間帯)'!$C$5:$K$36,9,FALSE))</f>
        <v/>
      </c>
      <c r="AV35" s="106" t="str">
        <f>IF(AV34="","",VLOOKUP(AV34,'シフト記号表（勤務時間帯)'!$C$5:$K$36,9,FALSE))</f>
        <v/>
      </c>
      <c r="AW35" s="107" t="str">
        <f>IF(AW34="","",VLOOKUP(AW34,'シフト記号表（勤務時間帯)'!$C$5:$K$36,9,FALSE))</f>
        <v/>
      </c>
      <c r="AX35" s="294">
        <f>IF($BB$3="計画",SUM(S35:AT35),IF($BB$3="実績",SUM(S35:AW35),""))</f>
        <v>0</v>
      </c>
      <c r="AY35" s="295"/>
      <c r="AZ35" s="296">
        <f>IF($BB$3="計画",AX35/4,IF($BB$3="実績",【記載例】認知症型通所介護!AX35/(【記載例】認知症型通所介護!$BB$8/7),""))</f>
        <v>0</v>
      </c>
      <c r="BA35" s="297"/>
      <c r="BB35" s="366"/>
      <c r="BC35" s="321"/>
      <c r="BD35" s="321"/>
      <c r="BE35" s="321"/>
      <c r="BF35" s="322"/>
    </row>
    <row r="36" spans="1:58" ht="20.25" customHeight="1" x14ac:dyDescent="0.4">
      <c r="A36" s="84"/>
      <c r="B36" s="328"/>
      <c r="C36" s="298"/>
      <c r="D36" s="299"/>
      <c r="E36" s="300"/>
      <c r="F36" s="104">
        <f>C35</f>
        <v>0</v>
      </c>
      <c r="G36" s="333"/>
      <c r="H36" s="314"/>
      <c r="I36" s="315"/>
      <c r="J36" s="315"/>
      <c r="K36" s="316"/>
      <c r="L36" s="338"/>
      <c r="M36" s="339"/>
      <c r="N36" s="339"/>
      <c r="O36" s="340"/>
      <c r="P36" s="301" t="s">
        <v>50</v>
      </c>
      <c r="Q36" s="302"/>
      <c r="R36" s="303"/>
      <c r="S36" s="109" t="str">
        <f>IF(S34="","",VLOOKUP(S34,'シフト記号表（勤務時間帯)'!$C$5:$U$36,19,FALSE))</f>
        <v/>
      </c>
      <c r="T36" s="110" t="str">
        <f>IF(T34="","",VLOOKUP(T34,'シフト記号表（勤務時間帯)'!$C$5:$U$36,19,FALSE))</f>
        <v/>
      </c>
      <c r="U36" s="110" t="str">
        <f>IF(U34="","",VLOOKUP(U34,'シフト記号表（勤務時間帯)'!$C$5:$U$36,19,FALSE))</f>
        <v/>
      </c>
      <c r="V36" s="110" t="str">
        <f>IF(V34="","",VLOOKUP(V34,'シフト記号表（勤務時間帯)'!$C$5:$U$36,19,FALSE))</f>
        <v/>
      </c>
      <c r="W36" s="110" t="str">
        <f>IF(W34="","",VLOOKUP(W34,'シフト記号表（勤務時間帯)'!$C$5:$U$36,19,FALSE))</f>
        <v/>
      </c>
      <c r="X36" s="110" t="str">
        <f>IF(X34="","",VLOOKUP(X34,'シフト記号表（勤務時間帯)'!$C$5:$U$36,19,FALSE))</f>
        <v/>
      </c>
      <c r="Y36" s="111" t="str">
        <f>IF(Y34="","",VLOOKUP(Y34,'シフト記号表（勤務時間帯)'!$C$5:$U$36,19,FALSE))</f>
        <v/>
      </c>
      <c r="Z36" s="109" t="str">
        <f>IF(Z34="","",VLOOKUP(Z34,'シフト記号表（勤務時間帯)'!$C$5:$U$36,19,FALSE))</f>
        <v/>
      </c>
      <c r="AA36" s="110" t="str">
        <f>IF(AA34="","",VLOOKUP(AA34,'シフト記号表（勤務時間帯)'!$C$5:$U$36,19,FALSE))</f>
        <v/>
      </c>
      <c r="AB36" s="110" t="str">
        <f>IF(AB34="","",VLOOKUP(AB34,'シフト記号表（勤務時間帯)'!$C$5:$U$36,19,FALSE))</f>
        <v/>
      </c>
      <c r="AC36" s="110" t="str">
        <f>IF(AC34="","",VLOOKUP(AC34,'シフト記号表（勤務時間帯)'!$C$5:$U$36,19,FALSE))</f>
        <v/>
      </c>
      <c r="AD36" s="110" t="str">
        <f>IF(AD34="","",VLOOKUP(AD34,'シフト記号表（勤務時間帯)'!$C$5:$U$36,19,FALSE))</f>
        <v/>
      </c>
      <c r="AE36" s="110" t="str">
        <f>IF(AE34="","",VLOOKUP(AE34,'シフト記号表（勤務時間帯)'!$C$5:$U$36,19,FALSE))</f>
        <v/>
      </c>
      <c r="AF36" s="111" t="str">
        <f>IF(AF34="","",VLOOKUP(AF34,'シフト記号表（勤務時間帯)'!$C$5:$U$36,19,FALSE))</f>
        <v/>
      </c>
      <c r="AG36" s="109" t="str">
        <f>IF(AG34="","",VLOOKUP(AG34,'シフト記号表（勤務時間帯)'!$C$5:$U$36,19,FALSE))</f>
        <v/>
      </c>
      <c r="AH36" s="110" t="str">
        <f>IF(AH34="","",VLOOKUP(AH34,'シフト記号表（勤務時間帯)'!$C$5:$U$36,19,FALSE))</f>
        <v/>
      </c>
      <c r="AI36" s="110" t="str">
        <f>IF(AI34="","",VLOOKUP(AI34,'シフト記号表（勤務時間帯)'!$C$5:$U$36,19,FALSE))</f>
        <v/>
      </c>
      <c r="AJ36" s="110" t="str">
        <f>IF(AJ34="","",VLOOKUP(AJ34,'シフト記号表（勤務時間帯)'!$C$5:$U$36,19,FALSE))</f>
        <v/>
      </c>
      <c r="AK36" s="110" t="str">
        <f>IF(AK34="","",VLOOKUP(AK34,'シフト記号表（勤務時間帯)'!$C$5:$U$36,19,FALSE))</f>
        <v/>
      </c>
      <c r="AL36" s="110" t="str">
        <f>IF(AL34="","",VLOOKUP(AL34,'シフト記号表（勤務時間帯)'!$C$5:$U$36,19,FALSE))</f>
        <v/>
      </c>
      <c r="AM36" s="111" t="str">
        <f>IF(AM34="","",VLOOKUP(AM34,'シフト記号表（勤務時間帯)'!$C$5:$U$36,19,FALSE))</f>
        <v/>
      </c>
      <c r="AN36" s="109" t="str">
        <f>IF(AN34="","",VLOOKUP(AN34,'シフト記号表（勤務時間帯)'!$C$5:$U$36,19,FALSE))</f>
        <v/>
      </c>
      <c r="AO36" s="110" t="str">
        <f>IF(AO34="","",VLOOKUP(AO34,'シフト記号表（勤務時間帯)'!$C$5:$U$36,19,FALSE))</f>
        <v/>
      </c>
      <c r="AP36" s="110" t="str">
        <f>IF(AP34="","",VLOOKUP(AP34,'シフト記号表（勤務時間帯)'!$C$5:$U$36,19,FALSE))</f>
        <v/>
      </c>
      <c r="AQ36" s="110" t="str">
        <f>IF(AQ34="","",VLOOKUP(AQ34,'シフト記号表（勤務時間帯)'!$C$5:$U$36,19,FALSE))</f>
        <v/>
      </c>
      <c r="AR36" s="110" t="str">
        <f>IF(AR34="","",VLOOKUP(AR34,'シフト記号表（勤務時間帯)'!$C$5:$U$36,19,FALSE))</f>
        <v/>
      </c>
      <c r="AS36" s="110" t="str">
        <f>IF(AS34="","",VLOOKUP(AS34,'シフト記号表（勤務時間帯)'!$C$5:$U$36,19,FALSE))</f>
        <v/>
      </c>
      <c r="AT36" s="111" t="str">
        <f>IF(AT34="","",VLOOKUP(AT34,'シフト記号表（勤務時間帯)'!$C$5:$U$36,19,FALSE))</f>
        <v/>
      </c>
      <c r="AU36" s="109" t="str">
        <f>IF(AU34="","",VLOOKUP(AU34,'シフト記号表（勤務時間帯)'!$C$5:$U$36,19,FALSE))</f>
        <v/>
      </c>
      <c r="AV36" s="110" t="str">
        <f>IF(AV34="","",VLOOKUP(AV34,'シフト記号表（勤務時間帯)'!$C$5:$U$36,19,FALSE))</f>
        <v/>
      </c>
      <c r="AW36" s="111" t="str">
        <f>IF(AW34="","",VLOOKUP(AW34,'シフト記号表（勤務時間帯)'!$C$5:$U$36,19,FALSE))</f>
        <v/>
      </c>
      <c r="AX36" s="304">
        <f>IF($BB$3="計画",SUM(S36:AT36),IF($BB$3="実績",SUM(S36:AW36),""))</f>
        <v>0</v>
      </c>
      <c r="AY36" s="305"/>
      <c r="AZ36" s="326">
        <f>IF($BB$3="計画",AX36/4,IF($BB$3="実績",【記載例】認知症型通所介護!AX36/(【記載例】認知症型通所介護!$BB$8/7),""))</f>
        <v>0</v>
      </c>
      <c r="BA36" s="327"/>
      <c r="BB36" s="367"/>
      <c r="BC36" s="339"/>
      <c r="BD36" s="339"/>
      <c r="BE36" s="339"/>
      <c r="BF36" s="340"/>
    </row>
    <row r="37" spans="1:58" ht="20.25" customHeight="1" x14ac:dyDescent="0.4">
      <c r="A37" s="84"/>
      <c r="B37" s="328">
        <f>B34+1</f>
        <v>6</v>
      </c>
      <c r="C37" s="329"/>
      <c r="D37" s="330"/>
      <c r="E37" s="331"/>
      <c r="F37" s="112"/>
      <c r="G37" s="332"/>
      <c r="H37" s="334"/>
      <c r="I37" s="315"/>
      <c r="J37" s="315"/>
      <c r="K37" s="316"/>
      <c r="L37" s="335"/>
      <c r="M37" s="336"/>
      <c r="N37" s="336"/>
      <c r="O37" s="337"/>
      <c r="P37" s="341" t="s">
        <v>49</v>
      </c>
      <c r="Q37" s="342"/>
      <c r="R37" s="343"/>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5"/>
      <c r="AX37" s="344"/>
      <c r="AY37" s="345"/>
      <c r="AZ37" s="346"/>
      <c r="BA37" s="347"/>
      <c r="BB37" s="365"/>
      <c r="BC37" s="336"/>
      <c r="BD37" s="336"/>
      <c r="BE37" s="336"/>
      <c r="BF37" s="337"/>
    </row>
    <row r="38" spans="1:58" ht="20.25" customHeight="1" x14ac:dyDescent="0.4">
      <c r="A38" s="84"/>
      <c r="B38" s="328"/>
      <c r="C38" s="356"/>
      <c r="D38" s="357"/>
      <c r="E38" s="358"/>
      <c r="F38" s="104"/>
      <c r="G38" s="310"/>
      <c r="H38" s="314"/>
      <c r="I38" s="315"/>
      <c r="J38" s="315"/>
      <c r="K38" s="316"/>
      <c r="L38" s="320"/>
      <c r="M38" s="321"/>
      <c r="N38" s="321"/>
      <c r="O38" s="322"/>
      <c r="P38" s="291" t="s">
        <v>15</v>
      </c>
      <c r="Q38" s="292"/>
      <c r="R38" s="293"/>
      <c r="S38" s="105" t="str">
        <f>IF(S37="","",VLOOKUP(S37,'シフト記号表（勤務時間帯)'!$C$5:$K$36,9,FALSE))</f>
        <v/>
      </c>
      <c r="T38" s="106" t="str">
        <f>IF(T37="","",VLOOKUP(T37,'シフト記号表（勤務時間帯)'!$C$5:$K$36,9,FALSE))</f>
        <v/>
      </c>
      <c r="U38" s="106" t="str">
        <f>IF(U37="","",VLOOKUP(U37,'シフト記号表（勤務時間帯)'!$C$5:$K$36,9,FALSE))</f>
        <v/>
      </c>
      <c r="V38" s="106" t="str">
        <f>IF(V37="","",VLOOKUP(V37,'シフト記号表（勤務時間帯)'!$C$5:$K$36,9,FALSE))</f>
        <v/>
      </c>
      <c r="W38" s="106" t="str">
        <f>IF(W37="","",VLOOKUP(W37,'シフト記号表（勤務時間帯)'!$C$5:$K$36,9,FALSE))</f>
        <v/>
      </c>
      <c r="X38" s="106" t="str">
        <f>IF(X37="","",VLOOKUP(X37,'シフト記号表（勤務時間帯)'!$C$5:$K$36,9,FALSE))</f>
        <v/>
      </c>
      <c r="Y38" s="107" t="str">
        <f>IF(Y37="","",VLOOKUP(Y37,'シフト記号表（勤務時間帯)'!$C$5:$K$36,9,FALSE))</f>
        <v/>
      </c>
      <c r="Z38" s="105" t="str">
        <f>IF(Z37="","",VLOOKUP(Z37,'シフト記号表（勤務時間帯)'!$C$5:$K$36,9,FALSE))</f>
        <v/>
      </c>
      <c r="AA38" s="106" t="str">
        <f>IF(AA37="","",VLOOKUP(AA37,'シフト記号表（勤務時間帯)'!$C$5:$K$36,9,FALSE))</f>
        <v/>
      </c>
      <c r="AB38" s="106" t="str">
        <f>IF(AB37="","",VLOOKUP(AB37,'シフト記号表（勤務時間帯)'!$C$5:$K$36,9,FALSE))</f>
        <v/>
      </c>
      <c r="AC38" s="106" t="str">
        <f>IF(AC37="","",VLOOKUP(AC37,'シフト記号表（勤務時間帯)'!$C$5:$K$36,9,FALSE))</f>
        <v/>
      </c>
      <c r="AD38" s="106" t="str">
        <f>IF(AD37="","",VLOOKUP(AD37,'シフト記号表（勤務時間帯)'!$C$5:$K$36,9,FALSE))</f>
        <v/>
      </c>
      <c r="AE38" s="106" t="str">
        <f>IF(AE37="","",VLOOKUP(AE37,'シフト記号表（勤務時間帯)'!$C$5:$K$36,9,FALSE))</f>
        <v/>
      </c>
      <c r="AF38" s="107" t="str">
        <f>IF(AF37="","",VLOOKUP(AF37,'シフト記号表（勤務時間帯)'!$C$5:$K$36,9,FALSE))</f>
        <v/>
      </c>
      <c r="AG38" s="105" t="str">
        <f>IF(AG37="","",VLOOKUP(AG37,'シフト記号表（勤務時間帯)'!$C$5:$K$36,9,FALSE))</f>
        <v/>
      </c>
      <c r="AH38" s="106" t="str">
        <f>IF(AH37="","",VLOOKUP(AH37,'シフト記号表（勤務時間帯)'!$C$5:$K$36,9,FALSE))</f>
        <v/>
      </c>
      <c r="AI38" s="106" t="str">
        <f>IF(AI37="","",VLOOKUP(AI37,'シフト記号表（勤務時間帯)'!$C$5:$K$36,9,FALSE))</f>
        <v/>
      </c>
      <c r="AJ38" s="106" t="str">
        <f>IF(AJ37="","",VLOOKUP(AJ37,'シフト記号表（勤務時間帯)'!$C$5:$K$36,9,FALSE))</f>
        <v/>
      </c>
      <c r="AK38" s="106" t="str">
        <f>IF(AK37="","",VLOOKUP(AK37,'シフト記号表（勤務時間帯)'!$C$5:$K$36,9,FALSE))</f>
        <v/>
      </c>
      <c r="AL38" s="106" t="str">
        <f>IF(AL37="","",VLOOKUP(AL37,'シフト記号表（勤務時間帯)'!$C$5:$K$36,9,FALSE))</f>
        <v/>
      </c>
      <c r="AM38" s="107" t="str">
        <f>IF(AM37="","",VLOOKUP(AM37,'シフト記号表（勤務時間帯)'!$C$5:$K$36,9,FALSE))</f>
        <v/>
      </c>
      <c r="AN38" s="105" t="str">
        <f>IF(AN37="","",VLOOKUP(AN37,'シフト記号表（勤務時間帯)'!$C$5:$K$36,9,FALSE))</f>
        <v/>
      </c>
      <c r="AO38" s="106" t="str">
        <f>IF(AO37="","",VLOOKUP(AO37,'シフト記号表（勤務時間帯)'!$C$5:$K$36,9,FALSE))</f>
        <v/>
      </c>
      <c r="AP38" s="106" t="str">
        <f>IF(AP37="","",VLOOKUP(AP37,'シフト記号表（勤務時間帯)'!$C$5:$K$36,9,FALSE))</f>
        <v/>
      </c>
      <c r="AQ38" s="106" t="str">
        <f>IF(AQ37="","",VLOOKUP(AQ37,'シフト記号表（勤務時間帯)'!$C$5:$K$36,9,FALSE))</f>
        <v/>
      </c>
      <c r="AR38" s="106" t="str">
        <f>IF(AR37="","",VLOOKUP(AR37,'シフト記号表（勤務時間帯)'!$C$5:$K$36,9,FALSE))</f>
        <v/>
      </c>
      <c r="AS38" s="106" t="str">
        <f>IF(AS37="","",VLOOKUP(AS37,'シフト記号表（勤務時間帯)'!$C$5:$K$36,9,FALSE))</f>
        <v/>
      </c>
      <c r="AT38" s="107" t="str">
        <f>IF(AT37="","",VLOOKUP(AT37,'シフト記号表（勤務時間帯)'!$C$5:$K$36,9,FALSE))</f>
        <v/>
      </c>
      <c r="AU38" s="105" t="str">
        <f>IF(AU37="","",VLOOKUP(AU37,'シフト記号表（勤務時間帯)'!$C$5:$K$36,9,FALSE))</f>
        <v/>
      </c>
      <c r="AV38" s="106" t="str">
        <f>IF(AV37="","",VLOOKUP(AV37,'シフト記号表（勤務時間帯)'!$C$5:$K$36,9,FALSE))</f>
        <v/>
      </c>
      <c r="AW38" s="107" t="str">
        <f>IF(AW37="","",VLOOKUP(AW37,'シフト記号表（勤務時間帯)'!$C$5:$K$36,9,FALSE))</f>
        <v/>
      </c>
      <c r="AX38" s="294">
        <f>IF($BB$3="計画",SUM(S38:AT38),IF($BB$3="実績",SUM(S38:AW38),""))</f>
        <v>0</v>
      </c>
      <c r="AY38" s="295"/>
      <c r="AZ38" s="296">
        <f>IF($BB$3="計画",AX38/4,IF($BB$3="実績",【記載例】認知症型通所介護!AX38/(【記載例】認知症型通所介護!$BB$8/7),""))</f>
        <v>0</v>
      </c>
      <c r="BA38" s="297"/>
      <c r="BB38" s="366"/>
      <c r="BC38" s="321"/>
      <c r="BD38" s="321"/>
      <c r="BE38" s="321"/>
      <c r="BF38" s="322"/>
    </row>
    <row r="39" spans="1:58" ht="20.25" customHeight="1" x14ac:dyDescent="0.4">
      <c r="A39" s="84"/>
      <c r="B39" s="328"/>
      <c r="C39" s="298"/>
      <c r="D39" s="299"/>
      <c r="E39" s="300"/>
      <c r="F39" s="104">
        <f>C38</f>
        <v>0</v>
      </c>
      <c r="G39" s="333"/>
      <c r="H39" s="314"/>
      <c r="I39" s="315"/>
      <c r="J39" s="315"/>
      <c r="K39" s="316"/>
      <c r="L39" s="338"/>
      <c r="M39" s="339"/>
      <c r="N39" s="339"/>
      <c r="O39" s="340"/>
      <c r="P39" s="301" t="s">
        <v>50</v>
      </c>
      <c r="Q39" s="302"/>
      <c r="R39" s="303"/>
      <c r="S39" s="109" t="str">
        <f>IF(S37="","",VLOOKUP(S37,'シフト記号表（勤務時間帯)'!$C$5:$U$36,19,FALSE))</f>
        <v/>
      </c>
      <c r="T39" s="110" t="str">
        <f>IF(T37="","",VLOOKUP(T37,'シフト記号表（勤務時間帯)'!$C$5:$U$36,19,FALSE))</f>
        <v/>
      </c>
      <c r="U39" s="110" t="str">
        <f>IF(U37="","",VLOOKUP(U37,'シフト記号表（勤務時間帯)'!$C$5:$U$36,19,FALSE))</f>
        <v/>
      </c>
      <c r="V39" s="110" t="str">
        <f>IF(V37="","",VLOOKUP(V37,'シフト記号表（勤務時間帯)'!$C$5:$U$36,19,FALSE))</f>
        <v/>
      </c>
      <c r="W39" s="110" t="str">
        <f>IF(W37="","",VLOOKUP(W37,'シフト記号表（勤務時間帯)'!$C$5:$U$36,19,FALSE))</f>
        <v/>
      </c>
      <c r="X39" s="110" t="str">
        <f>IF(X37="","",VLOOKUP(X37,'シフト記号表（勤務時間帯)'!$C$5:$U$36,19,FALSE))</f>
        <v/>
      </c>
      <c r="Y39" s="111" t="str">
        <f>IF(Y37="","",VLOOKUP(Y37,'シフト記号表（勤務時間帯)'!$C$5:$U$36,19,FALSE))</f>
        <v/>
      </c>
      <c r="Z39" s="109" t="str">
        <f>IF(Z37="","",VLOOKUP(Z37,'シフト記号表（勤務時間帯)'!$C$5:$U$36,19,FALSE))</f>
        <v/>
      </c>
      <c r="AA39" s="110" t="str">
        <f>IF(AA37="","",VLOOKUP(AA37,'シフト記号表（勤務時間帯)'!$C$5:$U$36,19,FALSE))</f>
        <v/>
      </c>
      <c r="AB39" s="110" t="str">
        <f>IF(AB37="","",VLOOKUP(AB37,'シフト記号表（勤務時間帯)'!$C$5:$U$36,19,FALSE))</f>
        <v/>
      </c>
      <c r="AC39" s="110" t="str">
        <f>IF(AC37="","",VLOOKUP(AC37,'シフト記号表（勤務時間帯)'!$C$5:$U$36,19,FALSE))</f>
        <v/>
      </c>
      <c r="AD39" s="110" t="str">
        <f>IF(AD37="","",VLOOKUP(AD37,'シフト記号表（勤務時間帯)'!$C$5:$U$36,19,FALSE))</f>
        <v/>
      </c>
      <c r="AE39" s="110" t="str">
        <f>IF(AE37="","",VLOOKUP(AE37,'シフト記号表（勤務時間帯)'!$C$5:$U$36,19,FALSE))</f>
        <v/>
      </c>
      <c r="AF39" s="111" t="str">
        <f>IF(AF37="","",VLOOKUP(AF37,'シフト記号表（勤務時間帯)'!$C$5:$U$36,19,FALSE))</f>
        <v/>
      </c>
      <c r="AG39" s="109" t="str">
        <f>IF(AG37="","",VLOOKUP(AG37,'シフト記号表（勤務時間帯)'!$C$5:$U$36,19,FALSE))</f>
        <v/>
      </c>
      <c r="AH39" s="110" t="str">
        <f>IF(AH37="","",VLOOKUP(AH37,'シフト記号表（勤務時間帯)'!$C$5:$U$36,19,FALSE))</f>
        <v/>
      </c>
      <c r="AI39" s="110" t="str">
        <f>IF(AI37="","",VLOOKUP(AI37,'シフト記号表（勤務時間帯)'!$C$5:$U$36,19,FALSE))</f>
        <v/>
      </c>
      <c r="AJ39" s="110" t="str">
        <f>IF(AJ37="","",VLOOKUP(AJ37,'シフト記号表（勤務時間帯)'!$C$5:$U$36,19,FALSE))</f>
        <v/>
      </c>
      <c r="AK39" s="110" t="str">
        <f>IF(AK37="","",VLOOKUP(AK37,'シフト記号表（勤務時間帯)'!$C$5:$U$36,19,FALSE))</f>
        <v/>
      </c>
      <c r="AL39" s="110" t="str">
        <f>IF(AL37="","",VLOOKUP(AL37,'シフト記号表（勤務時間帯)'!$C$5:$U$36,19,FALSE))</f>
        <v/>
      </c>
      <c r="AM39" s="111" t="str">
        <f>IF(AM37="","",VLOOKUP(AM37,'シフト記号表（勤務時間帯)'!$C$5:$U$36,19,FALSE))</f>
        <v/>
      </c>
      <c r="AN39" s="109" t="str">
        <f>IF(AN37="","",VLOOKUP(AN37,'シフト記号表（勤務時間帯)'!$C$5:$U$36,19,FALSE))</f>
        <v/>
      </c>
      <c r="AO39" s="110" t="str">
        <f>IF(AO37="","",VLOOKUP(AO37,'シフト記号表（勤務時間帯)'!$C$5:$U$36,19,FALSE))</f>
        <v/>
      </c>
      <c r="AP39" s="110" t="str">
        <f>IF(AP37="","",VLOOKUP(AP37,'シフト記号表（勤務時間帯)'!$C$5:$U$36,19,FALSE))</f>
        <v/>
      </c>
      <c r="AQ39" s="110" t="str">
        <f>IF(AQ37="","",VLOOKUP(AQ37,'シフト記号表（勤務時間帯)'!$C$5:$U$36,19,FALSE))</f>
        <v/>
      </c>
      <c r="AR39" s="110" t="str">
        <f>IF(AR37="","",VLOOKUP(AR37,'シフト記号表（勤務時間帯)'!$C$5:$U$36,19,FALSE))</f>
        <v/>
      </c>
      <c r="AS39" s="110" t="str">
        <f>IF(AS37="","",VLOOKUP(AS37,'シフト記号表（勤務時間帯)'!$C$5:$U$36,19,FALSE))</f>
        <v/>
      </c>
      <c r="AT39" s="111" t="str">
        <f>IF(AT37="","",VLOOKUP(AT37,'シフト記号表（勤務時間帯)'!$C$5:$U$36,19,FALSE))</f>
        <v/>
      </c>
      <c r="AU39" s="109" t="str">
        <f>IF(AU37="","",VLOOKUP(AU37,'シフト記号表（勤務時間帯)'!$C$5:$U$36,19,FALSE))</f>
        <v/>
      </c>
      <c r="AV39" s="110" t="str">
        <f>IF(AV37="","",VLOOKUP(AV37,'シフト記号表（勤務時間帯)'!$C$5:$U$36,19,FALSE))</f>
        <v/>
      </c>
      <c r="AW39" s="111" t="str">
        <f>IF(AW37="","",VLOOKUP(AW37,'シフト記号表（勤務時間帯)'!$C$5:$U$36,19,FALSE))</f>
        <v/>
      </c>
      <c r="AX39" s="304">
        <f>IF($BB$3="計画",SUM(S39:AT39),IF($BB$3="実績",SUM(S39:AW39),""))</f>
        <v>0</v>
      </c>
      <c r="AY39" s="305"/>
      <c r="AZ39" s="326">
        <f>IF($BB$3="計画",AX39/4,IF($BB$3="実績",【記載例】認知症型通所介護!AX39/(【記載例】認知症型通所介護!$BB$8/7),""))</f>
        <v>0</v>
      </c>
      <c r="BA39" s="327"/>
      <c r="BB39" s="367"/>
      <c r="BC39" s="339"/>
      <c r="BD39" s="339"/>
      <c r="BE39" s="339"/>
      <c r="BF39" s="340"/>
    </row>
    <row r="40" spans="1:58" ht="20.25" customHeight="1" x14ac:dyDescent="0.4">
      <c r="A40" s="84"/>
      <c r="B40" s="328">
        <f>B37+1</f>
        <v>7</v>
      </c>
      <c r="C40" s="329"/>
      <c r="D40" s="330"/>
      <c r="E40" s="331"/>
      <c r="F40" s="112"/>
      <c r="G40" s="332"/>
      <c r="H40" s="334"/>
      <c r="I40" s="315"/>
      <c r="J40" s="315"/>
      <c r="K40" s="316"/>
      <c r="L40" s="335"/>
      <c r="M40" s="336"/>
      <c r="N40" s="336"/>
      <c r="O40" s="337"/>
      <c r="P40" s="341" t="s">
        <v>49</v>
      </c>
      <c r="Q40" s="342"/>
      <c r="R40" s="343"/>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5"/>
      <c r="AX40" s="344"/>
      <c r="AY40" s="345"/>
      <c r="AZ40" s="346"/>
      <c r="BA40" s="347"/>
      <c r="BB40" s="365"/>
      <c r="BC40" s="336"/>
      <c r="BD40" s="336"/>
      <c r="BE40" s="336"/>
      <c r="BF40" s="337"/>
    </row>
    <row r="41" spans="1:58" ht="20.25" customHeight="1" x14ac:dyDescent="0.4">
      <c r="A41" s="84"/>
      <c r="B41" s="328"/>
      <c r="C41" s="356"/>
      <c r="D41" s="357"/>
      <c r="E41" s="358"/>
      <c r="F41" s="104"/>
      <c r="G41" s="310"/>
      <c r="H41" s="314"/>
      <c r="I41" s="315"/>
      <c r="J41" s="315"/>
      <c r="K41" s="316"/>
      <c r="L41" s="320"/>
      <c r="M41" s="321"/>
      <c r="N41" s="321"/>
      <c r="O41" s="322"/>
      <c r="P41" s="291" t="s">
        <v>15</v>
      </c>
      <c r="Q41" s="292"/>
      <c r="R41" s="293"/>
      <c r="S41" s="105" t="str">
        <f>IF(S40="","",VLOOKUP(S40,'シフト記号表（勤務時間帯)'!$C$5:$K$36,9,FALSE))</f>
        <v/>
      </c>
      <c r="T41" s="106" t="str">
        <f>IF(T40="","",VLOOKUP(T40,'シフト記号表（勤務時間帯)'!$C$5:$K$36,9,FALSE))</f>
        <v/>
      </c>
      <c r="U41" s="106" t="str">
        <f>IF(U40="","",VLOOKUP(U40,'シフト記号表（勤務時間帯)'!$C$5:$K$36,9,FALSE))</f>
        <v/>
      </c>
      <c r="V41" s="106" t="str">
        <f>IF(V40="","",VLOOKUP(V40,'シフト記号表（勤務時間帯)'!$C$5:$K$36,9,FALSE))</f>
        <v/>
      </c>
      <c r="W41" s="106" t="str">
        <f>IF(W40="","",VLOOKUP(W40,'シフト記号表（勤務時間帯)'!$C$5:$K$36,9,FALSE))</f>
        <v/>
      </c>
      <c r="X41" s="106" t="str">
        <f>IF(X40="","",VLOOKUP(X40,'シフト記号表（勤務時間帯)'!$C$5:$K$36,9,FALSE))</f>
        <v/>
      </c>
      <c r="Y41" s="107" t="str">
        <f>IF(Y40="","",VLOOKUP(Y40,'シフト記号表（勤務時間帯)'!$C$5:$K$36,9,FALSE))</f>
        <v/>
      </c>
      <c r="Z41" s="105" t="str">
        <f>IF(Z40="","",VLOOKUP(Z40,'シフト記号表（勤務時間帯)'!$C$5:$K$36,9,FALSE))</f>
        <v/>
      </c>
      <c r="AA41" s="106" t="str">
        <f>IF(AA40="","",VLOOKUP(AA40,'シフト記号表（勤務時間帯)'!$C$5:$K$36,9,FALSE))</f>
        <v/>
      </c>
      <c r="AB41" s="106" t="str">
        <f>IF(AB40="","",VLOOKUP(AB40,'シフト記号表（勤務時間帯)'!$C$5:$K$36,9,FALSE))</f>
        <v/>
      </c>
      <c r="AC41" s="106" t="str">
        <f>IF(AC40="","",VLOOKUP(AC40,'シフト記号表（勤務時間帯)'!$C$5:$K$36,9,FALSE))</f>
        <v/>
      </c>
      <c r="AD41" s="106" t="str">
        <f>IF(AD40="","",VLOOKUP(AD40,'シフト記号表（勤務時間帯)'!$C$5:$K$36,9,FALSE))</f>
        <v/>
      </c>
      <c r="AE41" s="106" t="str">
        <f>IF(AE40="","",VLOOKUP(AE40,'シフト記号表（勤務時間帯)'!$C$5:$K$36,9,FALSE))</f>
        <v/>
      </c>
      <c r="AF41" s="107" t="str">
        <f>IF(AF40="","",VLOOKUP(AF40,'シフト記号表（勤務時間帯)'!$C$5:$K$36,9,FALSE))</f>
        <v/>
      </c>
      <c r="AG41" s="105" t="str">
        <f>IF(AG40="","",VLOOKUP(AG40,'シフト記号表（勤務時間帯)'!$C$5:$K$36,9,FALSE))</f>
        <v/>
      </c>
      <c r="AH41" s="106" t="str">
        <f>IF(AH40="","",VLOOKUP(AH40,'シフト記号表（勤務時間帯)'!$C$5:$K$36,9,FALSE))</f>
        <v/>
      </c>
      <c r="AI41" s="106" t="str">
        <f>IF(AI40="","",VLOOKUP(AI40,'シフト記号表（勤務時間帯)'!$C$5:$K$36,9,FALSE))</f>
        <v/>
      </c>
      <c r="AJ41" s="106" t="str">
        <f>IF(AJ40="","",VLOOKUP(AJ40,'シフト記号表（勤務時間帯)'!$C$5:$K$36,9,FALSE))</f>
        <v/>
      </c>
      <c r="AK41" s="106" t="str">
        <f>IF(AK40="","",VLOOKUP(AK40,'シフト記号表（勤務時間帯)'!$C$5:$K$36,9,FALSE))</f>
        <v/>
      </c>
      <c r="AL41" s="106" t="str">
        <f>IF(AL40="","",VLOOKUP(AL40,'シフト記号表（勤務時間帯)'!$C$5:$K$36,9,FALSE))</f>
        <v/>
      </c>
      <c r="AM41" s="107" t="str">
        <f>IF(AM40="","",VLOOKUP(AM40,'シフト記号表（勤務時間帯)'!$C$5:$K$36,9,FALSE))</f>
        <v/>
      </c>
      <c r="AN41" s="105" t="str">
        <f>IF(AN40="","",VLOOKUP(AN40,'シフト記号表（勤務時間帯)'!$C$5:$K$36,9,FALSE))</f>
        <v/>
      </c>
      <c r="AO41" s="106" t="str">
        <f>IF(AO40="","",VLOOKUP(AO40,'シフト記号表（勤務時間帯)'!$C$5:$K$36,9,FALSE))</f>
        <v/>
      </c>
      <c r="AP41" s="106" t="str">
        <f>IF(AP40="","",VLOOKUP(AP40,'シフト記号表（勤務時間帯)'!$C$5:$K$36,9,FALSE))</f>
        <v/>
      </c>
      <c r="AQ41" s="106" t="str">
        <f>IF(AQ40="","",VLOOKUP(AQ40,'シフト記号表（勤務時間帯)'!$C$5:$K$36,9,FALSE))</f>
        <v/>
      </c>
      <c r="AR41" s="106" t="str">
        <f>IF(AR40="","",VLOOKUP(AR40,'シフト記号表（勤務時間帯)'!$C$5:$K$36,9,FALSE))</f>
        <v/>
      </c>
      <c r="AS41" s="106" t="str">
        <f>IF(AS40="","",VLOOKUP(AS40,'シフト記号表（勤務時間帯)'!$C$5:$K$36,9,FALSE))</f>
        <v/>
      </c>
      <c r="AT41" s="107" t="str">
        <f>IF(AT40="","",VLOOKUP(AT40,'シフト記号表（勤務時間帯)'!$C$5:$K$36,9,FALSE))</f>
        <v/>
      </c>
      <c r="AU41" s="105" t="str">
        <f>IF(AU40="","",VLOOKUP(AU40,'シフト記号表（勤務時間帯)'!$C$5:$K$36,9,FALSE))</f>
        <v/>
      </c>
      <c r="AV41" s="106" t="str">
        <f>IF(AV40="","",VLOOKUP(AV40,'シフト記号表（勤務時間帯)'!$C$5:$K$36,9,FALSE))</f>
        <v/>
      </c>
      <c r="AW41" s="107" t="str">
        <f>IF(AW40="","",VLOOKUP(AW40,'シフト記号表（勤務時間帯)'!$C$5:$K$36,9,FALSE))</f>
        <v/>
      </c>
      <c r="AX41" s="294">
        <f>IF($BB$3="計画",SUM(S41:AT41),IF($BB$3="実績",SUM(S41:AW41),""))</f>
        <v>0</v>
      </c>
      <c r="AY41" s="295"/>
      <c r="AZ41" s="296">
        <f>IF($BB$3="計画",AX41/4,IF($BB$3="実績",【記載例】認知症型通所介護!AX41/(【記載例】認知症型通所介護!$BB$8/7),""))</f>
        <v>0</v>
      </c>
      <c r="BA41" s="297"/>
      <c r="BB41" s="366"/>
      <c r="BC41" s="321"/>
      <c r="BD41" s="321"/>
      <c r="BE41" s="321"/>
      <c r="BF41" s="322"/>
    </row>
    <row r="42" spans="1:58" ht="20.25" customHeight="1" x14ac:dyDescent="0.4">
      <c r="A42" s="84"/>
      <c r="B42" s="328"/>
      <c r="C42" s="298"/>
      <c r="D42" s="299"/>
      <c r="E42" s="300"/>
      <c r="F42" s="104">
        <f>C41</f>
        <v>0</v>
      </c>
      <c r="G42" s="333"/>
      <c r="H42" s="314"/>
      <c r="I42" s="315"/>
      <c r="J42" s="315"/>
      <c r="K42" s="316"/>
      <c r="L42" s="338"/>
      <c r="M42" s="339"/>
      <c r="N42" s="339"/>
      <c r="O42" s="340"/>
      <c r="P42" s="301" t="s">
        <v>50</v>
      </c>
      <c r="Q42" s="302"/>
      <c r="R42" s="303"/>
      <c r="S42" s="109" t="str">
        <f>IF(S40="","",VLOOKUP(S40,'シフト記号表（勤務時間帯)'!$C$5:$U$36,19,FALSE))</f>
        <v/>
      </c>
      <c r="T42" s="110" t="str">
        <f>IF(T40="","",VLOOKUP(T40,'シフト記号表（勤務時間帯)'!$C$5:$U$36,19,FALSE))</f>
        <v/>
      </c>
      <c r="U42" s="110" t="str">
        <f>IF(U40="","",VLOOKUP(U40,'シフト記号表（勤務時間帯)'!$C$5:$U$36,19,FALSE))</f>
        <v/>
      </c>
      <c r="V42" s="110" t="str">
        <f>IF(V40="","",VLOOKUP(V40,'シフト記号表（勤務時間帯)'!$C$5:$U$36,19,FALSE))</f>
        <v/>
      </c>
      <c r="W42" s="110" t="str">
        <f>IF(W40="","",VLOOKUP(W40,'シフト記号表（勤務時間帯)'!$C$5:$U$36,19,FALSE))</f>
        <v/>
      </c>
      <c r="X42" s="110" t="str">
        <f>IF(X40="","",VLOOKUP(X40,'シフト記号表（勤務時間帯)'!$C$5:$U$36,19,FALSE))</f>
        <v/>
      </c>
      <c r="Y42" s="111" t="str">
        <f>IF(Y40="","",VLOOKUP(Y40,'シフト記号表（勤務時間帯)'!$C$5:$U$36,19,FALSE))</f>
        <v/>
      </c>
      <c r="Z42" s="109" t="str">
        <f>IF(Z40="","",VLOOKUP(Z40,'シフト記号表（勤務時間帯)'!$C$5:$U$36,19,FALSE))</f>
        <v/>
      </c>
      <c r="AA42" s="110" t="str">
        <f>IF(AA40="","",VLOOKUP(AA40,'シフト記号表（勤務時間帯)'!$C$5:$U$36,19,FALSE))</f>
        <v/>
      </c>
      <c r="AB42" s="110" t="str">
        <f>IF(AB40="","",VLOOKUP(AB40,'シフト記号表（勤務時間帯)'!$C$5:$U$36,19,FALSE))</f>
        <v/>
      </c>
      <c r="AC42" s="110" t="str">
        <f>IF(AC40="","",VLOOKUP(AC40,'シフト記号表（勤務時間帯)'!$C$5:$U$36,19,FALSE))</f>
        <v/>
      </c>
      <c r="AD42" s="110" t="str">
        <f>IF(AD40="","",VLOOKUP(AD40,'シフト記号表（勤務時間帯)'!$C$5:$U$36,19,FALSE))</f>
        <v/>
      </c>
      <c r="AE42" s="110" t="str">
        <f>IF(AE40="","",VLOOKUP(AE40,'シフト記号表（勤務時間帯)'!$C$5:$U$36,19,FALSE))</f>
        <v/>
      </c>
      <c r="AF42" s="111" t="str">
        <f>IF(AF40="","",VLOOKUP(AF40,'シフト記号表（勤務時間帯)'!$C$5:$U$36,19,FALSE))</f>
        <v/>
      </c>
      <c r="AG42" s="109" t="str">
        <f>IF(AG40="","",VLOOKUP(AG40,'シフト記号表（勤務時間帯)'!$C$5:$U$36,19,FALSE))</f>
        <v/>
      </c>
      <c r="AH42" s="110" t="str">
        <f>IF(AH40="","",VLOOKUP(AH40,'シフト記号表（勤務時間帯)'!$C$5:$U$36,19,FALSE))</f>
        <v/>
      </c>
      <c r="AI42" s="110" t="str">
        <f>IF(AI40="","",VLOOKUP(AI40,'シフト記号表（勤務時間帯)'!$C$5:$U$36,19,FALSE))</f>
        <v/>
      </c>
      <c r="AJ42" s="110" t="str">
        <f>IF(AJ40="","",VLOOKUP(AJ40,'シフト記号表（勤務時間帯)'!$C$5:$U$36,19,FALSE))</f>
        <v/>
      </c>
      <c r="AK42" s="110" t="str">
        <f>IF(AK40="","",VLOOKUP(AK40,'シフト記号表（勤務時間帯)'!$C$5:$U$36,19,FALSE))</f>
        <v/>
      </c>
      <c r="AL42" s="110" t="str">
        <f>IF(AL40="","",VLOOKUP(AL40,'シフト記号表（勤務時間帯)'!$C$5:$U$36,19,FALSE))</f>
        <v/>
      </c>
      <c r="AM42" s="111" t="str">
        <f>IF(AM40="","",VLOOKUP(AM40,'シフト記号表（勤務時間帯)'!$C$5:$U$36,19,FALSE))</f>
        <v/>
      </c>
      <c r="AN42" s="109" t="str">
        <f>IF(AN40="","",VLOOKUP(AN40,'シフト記号表（勤務時間帯)'!$C$5:$U$36,19,FALSE))</f>
        <v/>
      </c>
      <c r="AO42" s="110" t="str">
        <f>IF(AO40="","",VLOOKUP(AO40,'シフト記号表（勤務時間帯)'!$C$5:$U$36,19,FALSE))</f>
        <v/>
      </c>
      <c r="AP42" s="110" t="str">
        <f>IF(AP40="","",VLOOKUP(AP40,'シフト記号表（勤務時間帯)'!$C$5:$U$36,19,FALSE))</f>
        <v/>
      </c>
      <c r="AQ42" s="110" t="str">
        <f>IF(AQ40="","",VLOOKUP(AQ40,'シフト記号表（勤務時間帯)'!$C$5:$U$36,19,FALSE))</f>
        <v/>
      </c>
      <c r="AR42" s="110" t="str">
        <f>IF(AR40="","",VLOOKUP(AR40,'シフト記号表（勤務時間帯)'!$C$5:$U$36,19,FALSE))</f>
        <v/>
      </c>
      <c r="AS42" s="110" t="str">
        <f>IF(AS40="","",VLOOKUP(AS40,'シフト記号表（勤務時間帯)'!$C$5:$U$36,19,FALSE))</f>
        <v/>
      </c>
      <c r="AT42" s="111" t="str">
        <f>IF(AT40="","",VLOOKUP(AT40,'シフト記号表（勤務時間帯)'!$C$5:$U$36,19,FALSE))</f>
        <v/>
      </c>
      <c r="AU42" s="109" t="str">
        <f>IF(AU40="","",VLOOKUP(AU40,'シフト記号表（勤務時間帯)'!$C$5:$U$36,19,FALSE))</f>
        <v/>
      </c>
      <c r="AV42" s="110" t="str">
        <f>IF(AV40="","",VLOOKUP(AV40,'シフト記号表（勤務時間帯)'!$C$5:$U$36,19,FALSE))</f>
        <v/>
      </c>
      <c r="AW42" s="111" t="str">
        <f>IF(AW40="","",VLOOKUP(AW40,'シフト記号表（勤務時間帯)'!$C$5:$U$36,19,FALSE))</f>
        <v/>
      </c>
      <c r="AX42" s="304">
        <f>IF($BB$3="計画",SUM(S42:AT42),IF($BB$3="実績",SUM(S42:AW42),""))</f>
        <v>0</v>
      </c>
      <c r="AY42" s="305"/>
      <c r="AZ42" s="326">
        <f>IF($BB$3="計画",AX42/4,IF($BB$3="実績",【記載例】認知症型通所介護!AX42/(【記載例】認知症型通所介護!$BB$8/7),""))</f>
        <v>0</v>
      </c>
      <c r="BA42" s="327"/>
      <c r="BB42" s="367"/>
      <c r="BC42" s="339"/>
      <c r="BD42" s="339"/>
      <c r="BE42" s="339"/>
      <c r="BF42" s="340"/>
    </row>
    <row r="43" spans="1:58" ht="20.25" customHeight="1" x14ac:dyDescent="0.4">
      <c r="A43" s="84"/>
      <c r="B43" s="328">
        <f>B40+1</f>
        <v>8</v>
      </c>
      <c r="C43" s="329"/>
      <c r="D43" s="330"/>
      <c r="E43" s="331"/>
      <c r="F43" s="112"/>
      <c r="G43" s="332"/>
      <c r="H43" s="334"/>
      <c r="I43" s="315"/>
      <c r="J43" s="315"/>
      <c r="K43" s="316"/>
      <c r="L43" s="335"/>
      <c r="M43" s="336"/>
      <c r="N43" s="336"/>
      <c r="O43" s="337"/>
      <c r="P43" s="341" t="s">
        <v>49</v>
      </c>
      <c r="Q43" s="342"/>
      <c r="R43" s="343"/>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5"/>
      <c r="AX43" s="344"/>
      <c r="AY43" s="345"/>
      <c r="AZ43" s="346"/>
      <c r="BA43" s="347"/>
      <c r="BB43" s="365"/>
      <c r="BC43" s="336"/>
      <c r="BD43" s="336"/>
      <c r="BE43" s="336"/>
      <c r="BF43" s="337"/>
    </row>
    <row r="44" spans="1:58" ht="20.25" customHeight="1" x14ac:dyDescent="0.4">
      <c r="A44" s="84"/>
      <c r="B44" s="328"/>
      <c r="C44" s="356"/>
      <c r="D44" s="357"/>
      <c r="E44" s="358"/>
      <c r="F44" s="104"/>
      <c r="G44" s="310"/>
      <c r="H44" s="314"/>
      <c r="I44" s="315"/>
      <c r="J44" s="315"/>
      <c r="K44" s="316"/>
      <c r="L44" s="320"/>
      <c r="M44" s="321"/>
      <c r="N44" s="321"/>
      <c r="O44" s="322"/>
      <c r="P44" s="291" t="s">
        <v>15</v>
      </c>
      <c r="Q44" s="292"/>
      <c r="R44" s="293"/>
      <c r="S44" s="105" t="str">
        <f>IF(S43="","",VLOOKUP(S43,'シフト記号表（勤務時間帯)'!$C$5:$K$36,9,FALSE))</f>
        <v/>
      </c>
      <c r="T44" s="106" t="str">
        <f>IF(T43="","",VLOOKUP(T43,'シフト記号表（勤務時間帯)'!$C$5:$K$36,9,FALSE))</f>
        <v/>
      </c>
      <c r="U44" s="106" t="str">
        <f>IF(U43="","",VLOOKUP(U43,'シフト記号表（勤務時間帯)'!$C$5:$K$36,9,FALSE))</f>
        <v/>
      </c>
      <c r="V44" s="106" t="str">
        <f>IF(V43="","",VLOOKUP(V43,'シフト記号表（勤務時間帯)'!$C$5:$K$36,9,FALSE))</f>
        <v/>
      </c>
      <c r="W44" s="106" t="str">
        <f>IF(W43="","",VLOOKUP(W43,'シフト記号表（勤務時間帯)'!$C$5:$K$36,9,FALSE))</f>
        <v/>
      </c>
      <c r="X44" s="106" t="str">
        <f>IF(X43="","",VLOOKUP(X43,'シフト記号表（勤務時間帯)'!$C$5:$K$36,9,FALSE))</f>
        <v/>
      </c>
      <c r="Y44" s="107" t="str">
        <f>IF(Y43="","",VLOOKUP(Y43,'シフト記号表（勤務時間帯)'!$C$5:$K$36,9,FALSE))</f>
        <v/>
      </c>
      <c r="Z44" s="105" t="str">
        <f>IF(Z43="","",VLOOKUP(Z43,'シフト記号表（勤務時間帯)'!$C$5:$K$36,9,FALSE))</f>
        <v/>
      </c>
      <c r="AA44" s="106" t="str">
        <f>IF(AA43="","",VLOOKUP(AA43,'シフト記号表（勤務時間帯)'!$C$5:$K$36,9,FALSE))</f>
        <v/>
      </c>
      <c r="AB44" s="106" t="str">
        <f>IF(AB43="","",VLOOKUP(AB43,'シフト記号表（勤務時間帯)'!$C$5:$K$36,9,FALSE))</f>
        <v/>
      </c>
      <c r="AC44" s="106" t="str">
        <f>IF(AC43="","",VLOOKUP(AC43,'シフト記号表（勤務時間帯)'!$C$5:$K$36,9,FALSE))</f>
        <v/>
      </c>
      <c r="AD44" s="106" t="str">
        <f>IF(AD43="","",VLOOKUP(AD43,'シフト記号表（勤務時間帯)'!$C$5:$K$36,9,FALSE))</f>
        <v/>
      </c>
      <c r="AE44" s="106" t="str">
        <f>IF(AE43="","",VLOOKUP(AE43,'シフト記号表（勤務時間帯)'!$C$5:$K$36,9,FALSE))</f>
        <v/>
      </c>
      <c r="AF44" s="107" t="str">
        <f>IF(AF43="","",VLOOKUP(AF43,'シフト記号表（勤務時間帯)'!$C$5:$K$36,9,FALSE))</f>
        <v/>
      </c>
      <c r="AG44" s="105" t="str">
        <f>IF(AG43="","",VLOOKUP(AG43,'シフト記号表（勤務時間帯)'!$C$5:$K$36,9,FALSE))</f>
        <v/>
      </c>
      <c r="AH44" s="106" t="str">
        <f>IF(AH43="","",VLOOKUP(AH43,'シフト記号表（勤務時間帯)'!$C$5:$K$36,9,FALSE))</f>
        <v/>
      </c>
      <c r="AI44" s="106" t="str">
        <f>IF(AI43="","",VLOOKUP(AI43,'シフト記号表（勤務時間帯)'!$C$5:$K$36,9,FALSE))</f>
        <v/>
      </c>
      <c r="AJ44" s="106" t="str">
        <f>IF(AJ43="","",VLOOKUP(AJ43,'シフト記号表（勤務時間帯)'!$C$5:$K$36,9,FALSE))</f>
        <v/>
      </c>
      <c r="AK44" s="106" t="str">
        <f>IF(AK43="","",VLOOKUP(AK43,'シフト記号表（勤務時間帯)'!$C$5:$K$36,9,FALSE))</f>
        <v/>
      </c>
      <c r="AL44" s="106" t="str">
        <f>IF(AL43="","",VLOOKUP(AL43,'シフト記号表（勤務時間帯)'!$C$5:$K$36,9,FALSE))</f>
        <v/>
      </c>
      <c r="AM44" s="107" t="str">
        <f>IF(AM43="","",VLOOKUP(AM43,'シフト記号表（勤務時間帯)'!$C$5:$K$36,9,FALSE))</f>
        <v/>
      </c>
      <c r="AN44" s="105" t="str">
        <f>IF(AN43="","",VLOOKUP(AN43,'シフト記号表（勤務時間帯)'!$C$5:$K$36,9,FALSE))</f>
        <v/>
      </c>
      <c r="AO44" s="106" t="str">
        <f>IF(AO43="","",VLOOKUP(AO43,'シフト記号表（勤務時間帯)'!$C$5:$K$36,9,FALSE))</f>
        <v/>
      </c>
      <c r="AP44" s="106" t="str">
        <f>IF(AP43="","",VLOOKUP(AP43,'シフト記号表（勤務時間帯)'!$C$5:$K$36,9,FALSE))</f>
        <v/>
      </c>
      <c r="AQ44" s="106" t="str">
        <f>IF(AQ43="","",VLOOKUP(AQ43,'シフト記号表（勤務時間帯)'!$C$5:$K$36,9,FALSE))</f>
        <v/>
      </c>
      <c r="AR44" s="106" t="str">
        <f>IF(AR43="","",VLOOKUP(AR43,'シフト記号表（勤務時間帯)'!$C$5:$K$36,9,FALSE))</f>
        <v/>
      </c>
      <c r="AS44" s="106" t="str">
        <f>IF(AS43="","",VLOOKUP(AS43,'シフト記号表（勤務時間帯)'!$C$5:$K$36,9,FALSE))</f>
        <v/>
      </c>
      <c r="AT44" s="107" t="str">
        <f>IF(AT43="","",VLOOKUP(AT43,'シフト記号表（勤務時間帯)'!$C$5:$K$36,9,FALSE))</f>
        <v/>
      </c>
      <c r="AU44" s="105" t="str">
        <f>IF(AU43="","",VLOOKUP(AU43,'シフト記号表（勤務時間帯)'!$C$5:$K$36,9,FALSE))</f>
        <v/>
      </c>
      <c r="AV44" s="106" t="str">
        <f>IF(AV43="","",VLOOKUP(AV43,'シフト記号表（勤務時間帯)'!$C$5:$K$36,9,FALSE))</f>
        <v/>
      </c>
      <c r="AW44" s="107" t="str">
        <f>IF(AW43="","",VLOOKUP(AW43,'シフト記号表（勤務時間帯)'!$C$5:$K$36,9,FALSE))</f>
        <v/>
      </c>
      <c r="AX44" s="294">
        <f>IF($BB$3="計画",SUM(S44:AT44),IF($BB$3="実績",SUM(S44:AW44),""))</f>
        <v>0</v>
      </c>
      <c r="AY44" s="295"/>
      <c r="AZ44" s="296">
        <f>IF($BB$3="計画",AX44/4,IF($BB$3="実績",【記載例】認知症型通所介護!AX44/(【記載例】認知症型通所介護!$BB$8/7),""))</f>
        <v>0</v>
      </c>
      <c r="BA44" s="297"/>
      <c r="BB44" s="366"/>
      <c r="BC44" s="321"/>
      <c r="BD44" s="321"/>
      <c r="BE44" s="321"/>
      <c r="BF44" s="322"/>
    </row>
    <row r="45" spans="1:58" ht="20.25" customHeight="1" x14ac:dyDescent="0.4">
      <c r="A45" s="84"/>
      <c r="B45" s="328"/>
      <c r="C45" s="298"/>
      <c r="D45" s="299"/>
      <c r="E45" s="300"/>
      <c r="F45" s="104">
        <f>C44</f>
        <v>0</v>
      </c>
      <c r="G45" s="333"/>
      <c r="H45" s="314"/>
      <c r="I45" s="315"/>
      <c r="J45" s="315"/>
      <c r="K45" s="316"/>
      <c r="L45" s="338"/>
      <c r="M45" s="339"/>
      <c r="N45" s="339"/>
      <c r="O45" s="340"/>
      <c r="P45" s="301" t="s">
        <v>50</v>
      </c>
      <c r="Q45" s="302"/>
      <c r="R45" s="303"/>
      <c r="S45" s="109" t="str">
        <f>IF(S43="","",VLOOKUP(S43,'シフト記号表（勤務時間帯)'!$C$5:$U$36,19,FALSE))</f>
        <v/>
      </c>
      <c r="T45" s="110" t="str">
        <f>IF(T43="","",VLOOKUP(T43,'シフト記号表（勤務時間帯)'!$C$5:$U$36,19,FALSE))</f>
        <v/>
      </c>
      <c r="U45" s="110" t="str">
        <f>IF(U43="","",VLOOKUP(U43,'シフト記号表（勤務時間帯)'!$C$5:$U$36,19,FALSE))</f>
        <v/>
      </c>
      <c r="V45" s="110" t="str">
        <f>IF(V43="","",VLOOKUP(V43,'シフト記号表（勤務時間帯)'!$C$5:$U$36,19,FALSE))</f>
        <v/>
      </c>
      <c r="W45" s="110" t="str">
        <f>IF(W43="","",VLOOKUP(W43,'シフト記号表（勤務時間帯)'!$C$5:$U$36,19,FALSE))</f>
        <v/>
      </c>
      <c r="X45" s="110" t="str">
        <f>IF(X43="","",VLOOKUP(X43,'シフト記号表（勤務時間帯)'!$C$5:$U$36,19,FALSE))</f>
        <v/>
      </c>
      <c r="Y45" s="111" t="str">
        <f>IF(Y43="","",VLOOKUP(Y43,'シフト記号表（勤務時間帯)'!$C$5:$U$36,19,FALSE))</f>
        <v/>
      </c>
      <c r="Z45" s="109" t="str">
        <f>IF(Z43="","",VLOOKUP(Z43,'シフト記号表（勤務時間帯)'!$C$5:$U$36,19,FALSE))</f>
        <v/>
      </c>
      <c r="AA45" s="110" t="str">
        <f>IF(AA43="","",VLOOKUP(AA43,'シフト記号表（勤務時間帯)'!$C$5:$U$36,19,FALSE))</f>
        <v/>
      </c>
      <c r="AB45" s="110" t="str">
        <f>IF(AB43="","",VLOOKUP(AB43,'シフト記号表（勤務時間帯)'!$C$5:$U$36,19,FALSE))</f>
        <v/>
      </c>
      <c r="AC45" s="110" t="str">
        <f>IF(AC43="","",VLOOKUP(AC43,'シフト記号表（勤務時間帯)'!$C$5:$U$36,19,FALSE))</f>
        <v/>
      </c>
      <c r="AD45" s="110" t="str">
        <f>IF(AD43="","",VLOOKUP(AD43,'シフト記号表（勤務時間帯)'!$C$5:$U$36,19,FALSE))</f>
        <v/>
      </c>
      <c r="AE45" s="110" t="str">
        <f>IF(AE43="","",VLOOKUP(AE43,'シフト記号表（勤務時間帯)'!$C$5:$U$36,19,FALSE))</f>
        <v/>
      </c>
      <c r="AF45" s="111" t="str">
        <f>IF(AF43="","",VLOOKUP(AF43,'シフト記号表（勤務時間帯)'!$C$5:$U$36,19,FALSE))</f>
        <v/>
      </c>
      <c r="AG45" s="109" t="str">
        <f>IF(AG43="","",VLOOKUP(AG43,'シフト記号表（勤務時間帯)'!$C$5:$U$36,19,FALSE))</f>
        <v/>
      </c>
      <c r="AH45" s="110" t="str">
        <f>IF(AH43="","",VLOOKUP(AH43,'シフト記号表（勤務時間帯)'!$C$5:$U$36,19,FALSE))</f>
        <v/>
      </c>
      <c r="AI45" s="110" t="str">
        <f>IF(AI43="","",VLOOKUP(AI43,'シフト記号表（勤務時間帯)'!$C$5:$U$36,19,FALSE))</f>
        <v/>
      </c>
      <c r="AJ45" s="110" t="str">
        <f>IF(AJ43="","",VLOOKUP(AJ43,'シフト記号表（勤務時間帯)'!$C$5:$U$36,19,FALSE))</f>
        <v/>
      </c>
      <c r="AK45" s="110" t="str">
        <f>IF(AK43="","",VLOOKUP(AK43,'シフト記号表（勤務時間帯)'!$C$5:$U$36,19,FALSE))</f>
        <v/>
      </c>
      <c r="AL45" s="110" t="str">
        <f>IF(AL43="","",VLOOKUP(AL43,'シフト記号表（勤務時間帯)'!$C$5:$U$36,19,FALSE))</f>
        <v/>
      </c>
      <c r="AM45" s="111" t="str">
        <f>IF(AM43="","",VLOOKUP(AM43,'シフト記号表（勤務時間帯)'!$C$5:$U$36,19,FALSE))</f>
        <v/>
      </c>
      <c r="AN45" s="109" t="str">
        <f>IF(AN43="","",VLOOKUP(AN43,'シフト記号表（勤務時間帯)'!$C$5:$U$36,19,FALSE))</f>
        <v/>
      </c>
      <c r="AO45" s="110" t="str">
        <f>IF(AO43="","",VLOOKUP(AO43,'シフト記号表（勤務時間帯)'!$C$5:$U$36,19,FALSE))</f>
        <v/>
      </c>
      <c r="AP45" s="110" t="str">
        <f>IF(AP43="","",VLOOKUP(AP43,'シフト記号表（勤務時間帯)'!$C$5:$U$36,19,FALSE))</f>
        <v/>
      </c>
      <c r="AQ45" s="110" t="str">
        <f>IF(AQ43="","",VLOOKUP(AQ43,'シフト記号表（勤務時間帯)'!$C$5:$U$36,19,FALSE))</f>
        <v/>
      </c>
      <c r="AR45" s="110" t="str">
        <f>IF(AR43="","",VLOOKUP(AR43,'シフト記号表（勤務時間帯)'!$C$5:$U$36,19,FALSE))</f>
        <v/>
      </c>
      <c r="AS45" s="110" t="str">
        <f>IF(AS43="","",VLOOKUP(AS43,'シフト記号表（勤務時間帯)'!$C$5:$U$36,19,FALSE))</f>
        <v/>
      </c>
      <c r="AT45" s="111" t="str">
        <f>IF(AT43="","",VLOOKUP(AT43,'シフト記号表（勤務時間帯)'!$C$5:$U$36,19,FALSE))</f>
        <v/>
      </c>
      <c r="AU45" s="109" t="str">
        <f>IF(AU43="","",VLOOKUP(AU43,'シフト記号表（勤務時間帯)'!$C$5:$U$36,19,FALSE))</f>
        <v/>
      </c>
      <c r="AV45" s="110" t="str">
        <f>IF(AV43="","",VLOOKUP(AV43,'シフト記号表（勤務時間帯)'!$C$5:$U$36,19,FALSE))</f>
        <v/>
      </c>
      <c r="AW45" s="111" t="str">
        <f>IF(AW43="","",VLOOKUP(AW43,'シフト記号表（勤務時間帯)'!$C$5:$U$36,19,FALSE))</f>
        <v/>
      </c>
      <c r="AX45" s="304">
        <f>IF($BB$3="計画",SUM(S45:AT45),IF($BB$3="実績",SUM(S45:AW45),""))</f>
        <v>0</v>
      </c>
      <c r="AY45" s="305"/>
      <c r="AZ45" s="326">
        <f>IF($BB$3="計画",AX45/4,IF($BB$3="実績",【記載例】認知症型通所介護!AX45/(【記載例】認知症型通所介護!$BB$8/7),""))</f>
        <v>0</v>
      </c>
      <c r="BA45" s="327"/>
      <c r="BB45" s="367"/>
      <c r="BC45" s="339"/>
      <c r="BD45" s="339"/>
      <c r="BE45" s="339"/>
      <c r="BF45" s="340"/>
    </row>
    <row r="46" spans="1:58" ht="20.25" customHeight="1" x14ac:dyDescent="0.4">
      <c r="A46" s="84"/>
      <c r="B46" s="328">
        <f>B43+1</f>
        <v>9</v>
      </c>
      <c r="C46" s="329"/>
      <c r="D46" s="330"/>
      <c r="E46" s="331"/>
      <c r="F46" s="112"/>
      <c r="G46" s="332"/>
      <c r="H46" s="334"/>
      <c r="I46" s="315"/>
      <c r="J46" s="315"/>
      <c r="K46" s="316"/>
      <c r="L46" s="335"/>
      <c r="M46" s="336"/>
      <c r="N46" s="336"/>
      <c r="O46" s="337"/>
      <c r="P46" s="341" t="s">
        <v>49</v>
      </c>
      <c r="Q46" s="342"/>
      <c r="R46" s="343"/>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5"/>
      <c r="AX46" s="344"/>
      <c r="AY46" s="345"/>
      <c r="AZ46" s="346"/>
      <c r="BA46" s="347"/>
      <c r="BB46" s="365"/>
      <c r="BC46" s="336"/>
      <c r="BD46" s="336"/>
      <c r="BE46" s="336"/>
      <c r="BF46" s="337"/>
    </row>
    <row r="47" spans="1:58" ht="20.25" customHeight="1" x14ac:dyDescent="0.4">
      <c r="A47" s="84"/>
      <c r="B47" s="328"/>
      <c r="C47" s="356"/>
      <c r="D47" s="357"/>
      <c r="E47" s="358"/>
      <c r="F47" s="104"/>
      <c r="G47" s="310"/>
      <c r="H47" s="314"/>
      <c r="I47" s="315"/>
      <c r="J47" s="315"/>
      <c r="K47" s="316"/>
      <c r="L47" s="320"/>
      <c r="M47" s="321"/>
      <c r="N47" s="321"/>
      <c r="O47" s="322"/>
      <c r="P47" s="291" t="s">
        <v>15</v>
      </c>
      <c r="Q47" s="292"/>
      <c r="R47" s="293"/>
      <c r="S47" s="105" t="str">
        <f>IF(S46="","",VLOOKUP(S46,'シフト記号表（勤務時間帯)'!$C$5:$K$36,9,FALSE))</f>
        <v/>
      </c>
      <c r="T47" s="106" t="str">
        <f>IF(T46="","",VLOOKUP(T46,'シフト記号表（勤務時間帯)'!$C$5:$K$36,9,FALSE))</f>
        <v/>
      </c>
      <c r="U47" s="106" t="str">
        <f>IF(U46="","",VLOOKUP(U46,'シフト記号表（勤務時間帯)'!$C$5:$K$36,9,FALSE))</f>
        <v/>
      </c>
      <c r="V47" s="106" t="str">
        <f>IF(V46="","",VLOOKUP(V46,'シフト記号表（勤務時間帯)'!$C$5:$K$36,9,FALSE))</f>
        <v/>
      </c>
      <c r="W47" s="106" t="str">
        <f>IF(W46="","",VLOOKUP(W46,'シフト記号表（勤務時間帯)'!$C$5:$K$36,9,FALSE))</f>
        <v/>
      </c>
      <c r="X47" s="106" t="str">
        <f>IF(X46="","",VLOOKUP(X46,'シフト記号表（勤務時間帯)'!$C$5:$K$36,9,FALSE))</f>
        <v/>
      </c>
      <c r="Y47" s="107" t="str">
        <f>IF(Y46="","",VLOOKUP(Y46,'シフト記号表（勤務時間帯)'!$C$5:$K$36,9,FALSE))</f>
        <v/>
      </c>
      <c r="Z47" s="105" t="str">
        <f>IF(Z46="","",VLOOKUP(Z46,'シフト記号表（勤務時間帯)'!$C$5:$K$36,9,FALSE))</f>
        <v/>
      </c>
      <c r="AA47" s="106" t="str">
        <f>IF(AA46="","",VLOOKUP(AA46,'シフト記号表（勤務時間帯)'!$C$5:$K$36,9,FALSE))</f>
        <v/>
      </c>
      <c r="AB47" s="106" t="str">
        <f>IF(AB46="","",VLOOKUP(AB46,'シフト記号表（勤務時間帯)'!$C$5:$K$36,9,FALSE))</f>
        <v/>
      </c>
      <c r="AC47" s="106" t="str">
        <f>IF(AC46="","",VLOOKUP(AC46,'シフト記号表（勤務時間帯)'!$C$5:$K$36,9,FALSE))</f>
        <v/>
      </c>
      <c r="AD47" s="106" t="str">
        <f>IF(AD46="","",VLOOKUP(AD46,'シフト記号表（勤務時間帯)'!$C$5:$K$36,9,FALSE))</f>
        <v/>
      </c>
      <c r="AE47" s="106" t="str">
        <f>IF(AE46="","",VLOOKUP(AE46,'シフト記号表（勤務時間帯)'!$C$5:$K$36,9,FALSE))</f>
        <v/>
      </c>
      <c r="AF47" s="107" t="str">
        <f>IF(AF46="","",VLOOKUP(AF46,'シフト記号表（勤務時間帯)'!$C$5:$K$36,9,FALSE))</f>
        <v/>
      </c>
      <c r="AG47" s="105" t="str">
        <f>IF(AG46="","",VLOOKUP(AG46,'シフト記号表（勤務時間帯)'!$C$5:$K$36,9,FALSE))</f>
        <v/>
      </c>
      <c r="AH47" s="106" t="str">
        <f>IF(AH46="","",VLOOKUP(AH46,'シフト記号表（勤務時間帯)'!$C$5:$K$36,9,FALSE))</f>
        <v/>
      </c>
      <c r="AI47" s="106" t="str">
        <f>IF(AI46="","",VLOOKUP(AI46,'シフト記号表（勤務時間帯)'!$C$5:$K$36,9,FALSE))</f>
        <v/>
      </c>
      <c r="AJ47" s="106" t="str">
        <f>IF(AJ46="","",VLOOKUP(AJ46,'シフト記号表（勤務時間帯)'!$C$5:$K$36,9,FALSE))</f>
        <v/>
      </c>
      <c r="AK47" s="106" t="str">
        <f>IF(AK46="","",VLOOKUP(AK46,'シフト記号表（勤務時間帯)'!$C$5:$K$36,9,FALSE))</f>
        <v/>
      </c>
      <c r="AL47" s="106" t="str">
        <f>IF(AL46="","",VLOOKUP(AL46,'シフト記号表（勤務時間帯)'!$C$5:$K$36,9,FALSE))</f>
        <v/>
      </c>
      <c r="AM47" s="107" t="str">
        <f>IF(AM46="","",VLOOKUP(AM46,'シフト記号表（勤務時間帯)'!$C$5:$K$36,9,FALSE))</f>
        <v/>
      </c>
      <c r="AN47" s="105" t="str">
        <f>IF(AN46="","",VLOOKUP(AN46,'シフト記号表（勤務時間帯)'!$C$5:$K$36,9,FALSE))</f>
        <v/>
      </c>
      <c r="AO47" s="106" t="str">
        <f>IF(AO46="","",VLOOKUP(AO46,'シフト記号表（勤務時間帯)'!$C$5:$K$36,9,FALSE))</f>
        <v/>
      </c>
      <c r="AP47" s="106" t="str">
        <f>IF(AP46="","",VLOOKUP(AP46,'シフト記号表（勤務時間帯)'!$C$5:$K$36,9,FALSE))</f>
        <v/>
      </c>
      <c r="AQ47" s="106" t="str">
        <f>IF(AQ46="","",VLOOKUP(AQ46,'シフト記号表（勤務時間帯)'!$C$5:$K$36,9,FALSE))</f>
        <v/>
      </c>
      <c r="AR47" s="106" t="str">
        <f>IF(AR46="","",VLOOKUP(AR46,'シフト記号表（勤務時間帯)'!$C$5:$K$36,9,FALSE))</f>
        <v/>
      </c>
      <c r="AS47" s="106" t="str">
        <f>IF(AS46="","",VLOOKUP(AS46,'シフト記号表（勤務時間帯)'!$C$5:$K$36,9,FALSE))</f>
        <v/>
      </c>
      <c r="AT47" s="107" t="str">
        <f>IF(AT46="","",VLOOKUP(AT46,'シフト記号表（勤務時間帯)'!$C$5:$K$36,9,FALSE))</f>
        <v/>
      </c>
      <c r="AU47" s="105" t="str">
        <f>IF(AU46="","",VLOOKUP(AU46,'シフト記号表（勤務時間帯)'!$C$5:$K$36,9,FALSE))</f>
        <v/>
      </c>
      <c r="AV47" s="106" t="str">
        <f>IF(AV46="","",VLOOKUP(AV46,'シフト記号表（勤務時間帯)'!$C$5:$K$36,9,FALSE))</f>
        <v/>
      </c>
      <c r="AW47" s="107" t="str">
        <f>IF(AW46="","",VLOOKUP(AW46,'シフト記号表（勤務時間帯)'!$C$5:$K$36,9,FALSE))</f>
        <v/>
      </c>
      <c r="AX47" s="294">
        <f>IF($BB$3="計画",SUM(S47:AT47),IF($BB$3="実績",SUM(S47:AW47),""))</f>
        <v>0</v>
      </c>
      <c r="AY47" s="295"/>
      <c r="AZ47" s="296">
        <f>IF($BB$3="計画",AX47/4,IF($BB$3="実績",【記載例】認知症型通所介護!AX47/(【記載例】認知症型通所介護!$BB$8/7),""))</f>
        <v>0</v>
      </c>
      <c r="BA47" s="297"/>
      <c r="BB47" s="366"/>
      <c r="BC47" s="321"/>
      <c r="BD47" s="321"/>
      <c r="BE47" s="321"/>
      <c r="BF47" s="322"/>
    </row>
    <row r="48" spans="1:58" ht="20.25" customHeight="1" x14ac:dyDescent="0.4">
      <c r="A48" s="84"/>
      <c r="B48" s="328"/>
      <c r="C48" s="298"/>
      <c r="D48" s="299"/>
      <c r="E48" s="300"/>
      <c r="F48" s="104">
        <f>C47</f>
        <v>0</v>
      </c>
      <c r="G48" s="333"/>
      <c r="H48" s="314"/>
      <c r="I48" s="315"/>
      <c r="J48" s="315"/>
      <c r="K48" s="316"/>
      <c r="L48" s="338"/>
      <c r="M48" s="339"/>
      <c r="N48" s="339"/>
      <c r="O48" s="340"/>
      <c r="P48" s="301" t="s">
        <v>50</v>
      </c>
      <c r="Q48" s="302"/>
      <c r="R48" s="303"/>
      <c r="S48" s="109" t="str">
        <f>IF(S46="","",VLOOKUP(S46,'シフト記号表（勤務時間帯)'!$C$5:$U$36,19,FALSE))</f>
        <v/>
      </c>
      <c r="T48" s="110" t="str">
        <f>IF(T46="","",VLOOKUP(T46,'シフト記号表（勤務時間帯)'!$C$5:$U$36,19,FALSE))</f>
        <v/>
      </c>
      <c r="U48" s="110" t="str">
        <f>IF(U46="","",VLOOKUP(U46,'シフト記号表（勤務時間帯)'!$C$5:$U$36,19,FALSE))</f>
        <v/>
      </c>
      <c r="V48" s="110" t="str">
        <f>IF(V46="","",VLOOKUP(V46,'シフト記号表（勤務時間帯)'!$C$5:$U$36,19,FALSE))</f>
        <v/>
      </c>
      <c r="W48" s="110" t="str">
        <f>IF(W46="","",VLOOKUP(W46,'シフト記号表（勤務時間帯)'!$C$5:$U$36,19,FALSE))</f>
        <v/>
      </c>
      <c r="X48" s="110" t="str">
        <f>IF(X46="","",VLOOKUP(X46,'シフト記号表（勤務時間帯)'!$C$5:$U$36,19,FALSE))</f>
        <v/>
      </c>
      <c r="Y48" s="111" t="str">
        <f>IF(Y46="","",VLOOKUP(Y46,'シフト記号表（勤務時間帯)'!$C$5:$U$36,19,FALSE))</f>
        <v/>
      </c>
      <c r="Z48" s="109" t="str">
        <f>IF(Z46="","",VLOOKUP(Z46,'シフト記号表（勤務時間帯)'!$C$5:$U$36,19,FALSE))</f>
        <v/>
      </c>
      <c r="AA48" s="110" t="str">
        <f>IF(AA46="","",VLOOKUP(AA46,'シフト記号表（勤務時間帯)'!$C$5:$U$36,19,FALSE))</f>
        <v/>
      </c>
      <c r="AB48" s="110" t="str">
        <f>IF(AB46="","",VLOOKUP(AB46,'シフト記号表（勤務時間帯)'!$C$5:$U$36,19,FALSE))</f>
        <v/>
      </c>
      <c r="AC48" s="110" t="str">
        <f>IF(AC46="","",VLOOKUP(AC46,'シフト記号表（勤務時間帯)'!$C$5:$U$36,19,FALSE))</f>
        <v/>
      </c>
      <c r="AD48" s="110" t="str">
        <f>IF(AD46="","",VLOOKUP(AD46,'シフト記号表（勤務時間帯)'!$C$5:$U$36,19,FALSE))</f>
        <v/>
      </c>
      <c r="AE48" s="110" t="str">
        <f>IF(AE46="","",VLOOKUP(AE46,'シフト記号表（勤務時間帯)'!$C$5:$U$36,19,FALSE))</f>
        <v/>
      </c>
      <c r="AF48" s="111" t="str">
        <f>IF(AF46="","",VLOOKUP(AF46,'シフト記号表（勤務時間帯)'!$C$5:$U$36,19,FALSE))</f>
        <v/>
      </c>
      <c r="AG48" s="109" t="str">
        <f>IF(AG46="","",VLOOKUP(AG46,'シフト記号表（勤務時間帯)'!$C$5:$U$36,19,FALSE))</f>
        <v/>
      </c>
      <c r="AH48" s="110" t="str">
        <f>IF(AH46="","",VLOOKUP(AH46,'シフト記号表（勤務時間帯)'!$C$5:$U$36,19,FALSE))</f>
        <v/>
      </c>
      <c r="AI48" s="110" t="str">
        <f>IF(AI46="","",VLOOKUP(AI46,'シフト記号表（勤務時間帯)'!$C$5:$U$36,19,FALSE))</f>
        <v/>
      </c>
      <c r="AJ48" s="110" t="str">
        <f>IF(AJ46="","",VLOOKUP(AJ46,'シフト記号表（勤務時間帯)'!$C$5:$U$36,19,FALSE))</f>
        <v/>
      </c>
      <c r="AK48" s="110" t="str">
        <f>IF(AK46="","",VLOOKUP(AK46,'シフト記号表（勤務時間帯)'!$C$5:$U$36,19,FALSE))</f>
        <v/>
      </c>
      <c r="AL48" s="110" t="str">
        <f>IF(AL46="","",VLOOKUP(AL46,'シフト記号表（勤務時間帯)'!$C$5:$U$36,19,FALSE))</f>
        <v/>
      </c>
      <c r="AM48" s="111" t="str">
        <f>IF(AM46="","",VLOOKUP(AM46,'シフト記号表（勤務時間帯)'!$C$5:$U$36,19,FALSE))</f>
        <v/>
      </c>
      <c r="AN48" s="109" t="str">
        <f>IF(AN46="","",VLOOKUP(AN46,'シフト記号表（勤務時間帯)'!$C$5:$U$36,19,FALSE))</f>
        <v/>
      </c>
      <c r="AO48" s="110" t="str">
        <f>IF(AO46="","",VLOOKUP(AO46,'シフト記号表（勤務時間帯)'!$C$5:$U$36,19,FALSE))</f>
        <v/>
      </c>
      <c r="AP48" s="110" t="str">
        <f>IF(AP46="","",VLOOKUP(AP46,'シフト記号表（勤務時間帯)'!$C$5:$U$36,19,FALSE))</f>
        <v/>
      </c>
      <c r="AQ48" s="110" t="str">
        <f>IF(AQ46="","",VLOOKUP(AQ46,'シフト記号表（勤務時間帯)'!$C$5:$U$36,19,FALSE))</f>
        <v/>
      </c>
      <c r="AR48" s="110" t="str">
        <f>IF(AR46="","",VLOOKUP(AR46,'シフト記号表（勤務時間帯)'!$C$5:$U$36,19,FALSE))</f>
        <v/>
      </c>
      <c r="AS48" s="110" t="str">
        <f>IF(AS46="","",VLOOKUP(AS46,'シフト記号表（勤務時間帯)'!$C$5:$U$36,19,FALSE))</f>
        <v/>
      </c>
      <c r="AT48" s="111" t="str">
        <f>IF(AT46="","",VLOOKUP(AT46,'シフト記号表（勤務時間帯)'!$C$5:$U$36,19,FALSE))</f>
        <v/>
      </c>
      <c r="AU48" s="109" t="str">
        <f>IF(AU46="","",VLOOKUP(AU46,'シフト記号表（勤務時間帯)'!$C$5:$U$36,19,FALSE))</f>
        <v/>
      </c>
      <c r="AV48" s="110" t="str">
        <f>IF(AV46="","",VLOOKUP(AV46,'シフト記号表（勤務時間帯)'!$C$5:$U$36,19,FALSE))</f>
        <v/>
      </c>
      <c r="AW48" s="111" t="str">
        <f>IF(AW46="","",VLOOKUP(AW46,'シフト記号表（勤務時間帯)'!$C$5:$U$36,19,FALSE))</f>
        <v/>
      </c>
      <c r="AX48" s="304">
        <f>IF($BB$3="計画",SUM(S48:AT48),IF($BB$3="実績",SUM(S48:AW48),""))</f>
        <v>0</v>
      </c>
      <c r="AY48" s="305"/>
      <c r="AZ48" s="326">
        <f>IF($BB$3="計画",AX48/4,IF($BB$3="実績",【記載例】認知症型通所介護!AX48/(【記載例】認知症型通所介護!$BB$8/7),""))</f>
        <v>0</v>
      </c>
      <c r="BA48" s="327"/>
      <c r="BB48" s="367"/>
      <c r="BC48" s="339"/>
      <c r="BD48" s="339"/>
      <c r="BE48" s="339"/>
      <c r="BF48" s="340"/>
    </row>
    <row r="49" spans="1:58" ht="20.25" customHeight="1" x14ac:dyDescent="0.4">
      <c r="A49" s="84"/>
      <c r="B49" s="328">
        <f>B46+1</f>
        <v>10</v>
      </c>
      <c r="C49" s="329"/>
      <c r="D49" s="330"/>
      <c r="E49" s="331"/>
      <c r="F49" s="112"/>
      <c r="G49" s="332"/>
      <c r="H49" s="334"/>
      <c r="I49" s="315"/>
      <c r="J49" s="315"/>
      <c r="K49" s="316"/>
      <c r="L49" s="335"/>
      <c r="M49" s="336"/>
      <c r="N49" s="336"/>
      <c r="O49" s="337"/>
      <c r="P49" s="341" t="s">
        <v>49</v>
      </c>
      <c r="Q49" s="342"/>
      <c r="R49" s="343"/>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5"/>
      <c r="AX49" s="344"/>
      <c r="AY49" s="345"/>
      <c r="AZ49" s="346"/>
      <c r="BA49" s="347"/>
      <c r="BB49" s="365"/>
      <c r="BC49" s="336"/>
      <c r="BD49" s="336"/>
      <c r="BE49" s="336"/>
      <c r="BF49" s="337"/>
    </row>
    <row r="50" spans="1:58" ht="20.25" customHeight="1" x14ac:dyDescent="0.4">
      <c r="A50" s="84"/>
      <c r="B50" s="328"/>
      <c r="C50" s="356"/>
      <c r="D50" s="357"/>
      <c r="E50" s="358"/>
      <c r="F50" s="104"/>
      <c r="G50" s="310"/>
      <c r="H50" s="314"/>
      <c r="I50" s="315"/>
      <c r="J50" s="315"/>
      <c r="K50" s="316"/>
      <c r="L50" s="320"/>
      <c r="M50" s="321"/>
      <c r="N50" s="321"/>
      <c r="O50" s="322"/>
      <c r="P50" s="291" t="s">
        <v>15</v>
      </c>
      <c r="Q50" s="292"/>
      <c r="R50" s="293"/>
      <c r="S50" s="105" t="str">
        <f>IF(S49="","",VLOOKUP(S49,'シフト記号表（勤務時間帯)'!$C$5:$K$36,9,FALSE))</f>
        <v/>
      </c>
      <c r="T50" s="106" t="str">
        <f>IF(T49="","",VLOOKUP(T49,'シフト記号表（勤務時間帯)'!$C$5:$K$36,9,FALSE))</f>
        <v/>
      </c>
      <c r="U50" s="106" t="str">
        <f>IF(U49="","",VLOOKUP(U49,'シフト記号表（勤務時間帯)'!$C$5:$K$36,9,FALSE))</f>
        <v/>
      </c>
      <c r="V50" s="106" t="str">
        <f>IF(V49="","",VLOOKUP(V49,'シフト記号表（勤務時間帯)'!$C$5:$K$36,9,FALSE))</f>
        <v/>
      </c>
      <c r="W50" s="106" t="str">
        <f>IF(W49="","",VLOOKUP(W49,'シフト記号表（勤務時間帯)'!$C$5:$K$36,9,FALSE))</f>
        <v/>
      </c>
      <c r="X50" s="106" t="str">
        <f>IF(X49="","",VLOOKUP(X49,'シフト記号表（勤務時間帯)'!$C$5:$K$36,9,FALSE))</f>
        <v/>
      </c>
      <c r="Y50" s="107" t="str">
        <f>IF(Y49="","",VLOOKUP(Y49,'シフト記号表（勤務時間帯)'!$C$5:$K$36,9,FALSE))</f>
        <v/>
      </c>
      <c r="Z50" s="105" t="str">
        <f>IF(Z49="","",VLOOKUP(Z49,'シフト記号表（勤務時間帯)'!$C$5:$K$36,9,FALSE))</f>
        <v/>
      </c>
      <c r="AA50" s="106" t="str">
        <f>IF(AA49="","",VLOOKUP(AA49,'シフト記号表（勤務時間帯)'!$C$5:$K$36,9,FALSE))</f>
        <v/>
      </c>
      <c r="AB50" s="106" t="str">
        <f>IF(AB49="","",VLOOKUP(AB49,'シフト記号表（勤務時間帯)'!$C$5:$K$36,9,FALSE))</f>
        <v/>
      </c>
      <c r="AC50" s="106" t="str">
        <f>IF(AC49="","",VLOOKUP(AC49,'シフト記号表（勤務時間帯)'!$C$5:$K$36,9,FALSE))</f>
        <v/>
      </c>
      <c r="AD50" s="106" t="str">
        <f>IF(AD49="","",VLOOKUP(AD49,'シフト記号表（勤務時間帯)'!$C$5:$K$36,9,FALSE))</f>
        <v/>
      </c>
      <c r="AE50" s="106" t="str">
        <f>IF(AE49="","",VLOOKUP(AE49,'シフト記号表（勤務時間帯)'!$C$5:$K$36,9,FALSE))</f>
        <v/>
      </c>
      <c r="AF50" s="107" t="str">
        <f>IF(AF49="","",VLOOKUP(AF49,'シフト記号表（勤務時間帯)'!$C$5:$K$36,9,FALSE))</f>
        <v/>
      </c>
      <c r="AG50" s="105" t="str">
        <f>IF(AG49="","",VLOOKUP(AG49,'シフト記号表（勤務時間帯)'!$C$5:$K$36,9,FALSE))</f>
        <v/>
      </c>
      <c r="AH50" s="106" t="str">
        <f>IF(AH49="","",VLOOKUP(AH49,'シフト記号表（勤務時間帯)'!$C$5:$K$36,9,FALSE))</f>
        <v/>
      </c>
      <c r="AI50" s="106" t="str">
        <f>IF(AI49="","",VLOOKUP(AI49,'シフト記号表（勤務時間帯)'!$C$5:$K$36,9,FALSE))</f>
        <v/>
      </c>
      <c r="AJ50" s="106" t="str">
        <f>IF(AJ49="","",VLOOKUP(AJ49,'シフト記号表（勤務時間帯)'!$C$5:$K$36,9,FALSE))</f>
        <v/>
      </c>
      <c r="AK50" s="106" t="str">
        <f>IF(AK49="","",VLOOKUP(AK49,'シフト記号表（勤務時間帯)'!$C$5:$K$36,9,FALSE))</f>
        <v/>
      </c>
      <c r="AL50" s="106" t="str">
        <f>IF(AL49="","",VLOOKUP(AL49,'シフト記号表（勤務時間帯)'!$C$5:$K$36,9,FALSE))</f>
        <v/>
      </c>
      <c r="AM50" s="107" t="str">
        <f>IF(AM49="","",VLOOKUP(AM49,'シフト記号表（勤務時間帯)'!$C$5:$K$36,9,FALSE))</f>
        <v/>
      </c>
      <c r="AN50" s="105" t="str">
        <f>IF(AN49="","",VLOOKUP(AN49,'シフト記号表（勤務時間帯)'!$C$5:$K$36,9,FALSE))</f>
        <v/>
      </c>
      <c r="AO50" s="106" t="str">
        <f>IF(AO49="","",VLOOKUP(AO49,'シフト記号表（勤務時間帯)'!$C$5:$K$36,9,FALSE))</f>
        <v/>
      </c>
      <c r="AP50" s="106" t="str">
        <f>IF(AP49="","",VLOOKUP(AP49,'シフト記号表（勤務時間帯)'!$C$5:$K$36,9,FALSE))</f>
        <v/>
      </c>
      <c r="AQ50" s="106" t="str">
        <f>IF(AQ49="","",VLOOKUP(AQ49,'シフト記号表（勤務時間帯)'!$C$5:$K$36,9,FALSE))</f>
        <v/>
      </c>
      <c r="AR50" s="106" t="str">
        <f>IF(AR49="","",VLOOKUP(AR49,'シフト記号表（勤務時間帯)'!$C$5:$K$36,9,FALSE))</f>
        <v/>
      </c>
      <c r="AS50" s="106" t="str">
        <f>IF(AS49="","",VLOOKUP(AS49,'シフト記号表（勤務時間帯)'!$C$5:$K$36,9,FALSE))</f>
        <v/>
      </c>
      <c r="AT50" s="107" t="str">
        <f>IF(AT49="","",VLOOKUP(AT49,'シフト記号表（勤務時間帯)'!$C$5:$K$36,9,FALSE))</f>
        <v/>
      </c>
      <c r="AU50" s="105" t="str">
        <f>IF(AU49="","",VLOOKUP(AU49,'シフト記号表（勤務時間帯)'!$C$5:$K$36,9,FALSE))</f>
        <v/>
      </c>
      <c r="AV50" s="106" t="str">
        <f>IF(AV49="","",VLOOKUP(AV49,'シフト記号表（勤務時間帯)'!$C$5:$K$36,9,FALSE))</f>
        <v/>
      </c>
      <c r="AW50" s="107" t="str">
        <f>IF(AW49="","",VLOOKUP(AW49,'シフト記号表（勤務時間帯)'!$C$5:$K$36,9,FALSE))</f>
        <v/>
      </c>
      <c r="AX50" s="294">
        <f>IF($BB$3="計画",SUM(S50:AT50),IF($BB$3="実績",SUM(S50:AW50),""))</f>
        <v>0</v>
      </c>
      <c r="AY50" s="295"/>
      <c r="AZ50" s="296">
        <f>IF($BB$3="計画",AX50/4,IF($BB$3="実績",【記載例】認知症型通所介護!AX50/(【記載例】認知症型通所介護!$BB$8/7),""))</f>
        <v>0</v>
      </c>
      <c r="BA50" s="297"/>
      <c r="BB50" s="366"/>
      <c r="BC50" s="321"/>
      <c r="BD50" s="321"/>
      <c r="BE50" s="321"/>
      <c r="BF50" s="322"/>
    </row>
    <row r="51" spans="1:58" ht="20.25" customHeight="1" x14ac:dyDescent="0.4">
      <c r="A51" s="84"/>
      <c r="B51" s="328"/>
      <c r="C51" s="298"/>
      <c r="D51" s="299"/>
      <c r="E51" s="300"/>
      <c r="F51" s="104">
        <f>C50</f>
        <v>0</v>
      </c>
      <c r="G51" s="333"/>
      <c r="H51" s="314"/>
      <c r="I51" s="315"/>
      <c r="J51" s="315"/>
      <c r="K51" s="316"/>
      <c r="L51" s="338"/>
      <c r="M51" s="339"/>
      <c r="N51" s="339"/>
      <c r="O51" s="340"/>
      <c r="P51" s="301" t="s">
        <v>50</v>
      </c>
      <c r="Q51" s="302"/>
      <c r="R51" s="303"/>
      <c r="S51" s="109" t="str">
        <f>IF(S49="","",VLOOKUP(S49,'シフト記号表（勤務時間帯)'!$C$5:$U$36,19,FALSE))</f>
        <v/>
      </c>
      <c r="T51" s="110" t="str">
        <f>IF(T49="","",VLOOKUP(T49,'シフト記号表（勤務時間帯)'!$C$5:$U$36,19,FALSE))</f>
        <v/>
      </c>
      <c r="U51" s="110" t="str">
        <f>IF(U49="","",VLOOKUP(U49,'シフト記号表（勤務時間帯)'!$C$5:$U$36,19,FALSE))</f>
        <v/>
      </c>
      <c r="V51" s="110" t="str">
        <f>IF(V49="","",VLOOKUP(V49,'シフト記号表（勤務時間帯)'!$C$5:$U$36,19,FALSE))</f>
        <v/>
      </c>
      <c r="W51" s="110" t="str">
        <f>IF(W49="","",VLOOKUP(W49,'シフト記号表（勤務時間帯)'!$C$5:$U$36,19,FALSE))</f>
        <v/>
      </c>
      <c r="X51" s="110" t="str">
        <f>IF(X49="","",VLOOKUP(X49,'シフト記号表（勤務時間帯)'!$C$5:$U$36,19,FALSE))</f>
        <v/>
      </c>
      <c r="Y51" s="111" t="str">
        <f>IF(Y49="","",VLOOKUP(Y49,'シフト記号表（勤務時間帯)'!$C$5:$U$36,19,FALSE))</f>
        <v/>
      </c>
      <c r="Z51" s="109" t="str">
        <f>IF(Z49="","",VLOOKUP(Z49,'シフト記号表（勤務時間帯)'!$C$5:$U$36,19,FALSE))</f>
        <v/>
      </c>
      <c r="AA51" s="110" t="str">
        <f>IF(AA49="","",VLOOKUP(AA49,'シフト記号表（勤務時間帯)'!$C$5:$U$36,19,FALSE))</f>
        <v/>
      </c>
      <c r="AB51" s="110" t="str">
        <f>IF(AB49="","",VLOOKUP(AB49,'シフト記号表（勤務時間帯)'!$C$5:$U$36,19,FALSE))</f>
        <v/>
      </c>
      <c r="AC51" s="110" t="str">
        <f>IF(AC49="","",VLOOKUP(AC49,'シフト記号表（勤務時間帯)'!$C$5:$U$36,19,FALSE))</f>
        <v/>
      </c>
      <c r="AD51" s="110" t="str">
        <f>IF(AD49="","",VLOOKUP(AD49,'シフト記号表（勤務時間帯)'!$C$5:$U$36,19,FALSE))</f>
        <v/>
      </c>
      <c r="AE51" s="110" t="str">
        <f>IF(AE49="","",VLOOKUP(AE49,'シフト記号表（勤務時間帯)'!$C$5:$U$36,19,FALSE))</f>
        <v/>
      </c>
      <c r="AF51" s="111" t="str">
        <f>IF(AF49="","",VLOOKUP(AF49,'シフト記号表（勤務時間帯)'!$C$5:$U$36,19,FALSE))</f>
        <v/>
      </c>
      <c r="AG51" s="109" t="str">
        <f>IF(AG49="","",VLOOKUP(AG49,'シフト記号表（勤務時間帯)'!$C$5:$U$36,19,FALSE))</f>
        <v/>
      </c>
      <c r="AH51" s="110" t="str">
        <f>IF(AH49="","",VLOOKUP(AH49,'シフト記号表（勤務時間帯)'!$C$5:$U$36,19,FALSE))</f>
        <v/>
      </c>
      <c r="AI51" s="110" t="str">
        <f>IF(AI49="","",VLOOKUP(AI49,'シフト記号表（勤務時間帯)'!$C$5:$U$36,19,FALSE))</f>
        <v/>
      </c>
      <c r="AJ51" s="110" t="str">
        <f>IF(AJ49="","",VLOOKUP(AJ49,'シフト記号表（勤務時間帯)'!$C$5:$U$36,19,FALSE))</f>
        <v/>
      </c>
      <c r="AK51" s="110" t="str">
        <f>IF(AK49="","",VLOOKUP(AK49,'シフト記号表（勤務時間帯)'!$C$5:$U$36,19,FALSE))</f>
        <v/>
      </c>
      <c r="AL51" s="110" t="str">
        <f>IF(AL49="","",VLOOKUP(AL49,'シフト記号表（勤務時間帯)'!$C$5:$U$36,19,FALSE))</f>
        <v/>
      </c>
      <c r="AM51" s="111" t="str">
        <f>IF(AM49="","",VLOOKUP(AM49,'シフト記号表（勤務時間帯)'!$C$5:$U$36,19,FALSE))</f>
        <v/>
      </c>
      <c r="AN51" s="109" t="str">
        <f>IF(AN49="","",VLOOKUP(AN49,'シフト記号表（勤務時間帯)'!$C$5:$U$36,19,FALSE))</f>
        <v/>
      </c>
      <c r="AO51" s="110" t="str">
        <f>IF(AO49="","",VLOOKUP(AO49,'シフト記号表（勤務時間帯)'!$C$5:$U$36,19,FALSE))</f>
        <v/>
      </c>
      <c r="AP51" s="110" t="str">
        <f>IF(AP49="","",VLOOKUP(AP49,'シフト記号表（勤務時間帯)'!$C$5:$U$36,19,FALSE))</f>
        <v/>
      </c>
      <c r="AQ51" s="110" t="str">
        <f>IF(AQ49="","",VLOOKUP(AQ49,'シフト記号表（勤務時間帯)'!$C$5:$U$36,19,FALSE))</f>
        <v/>
      </c>
      <c r="AR51" s="110" t="str">
        <f>IF(AR49="","",VLOOKUP(AR49,'シフト記号表（勤務時間帯)'!$C$5:$U$36,19,FALSE))</f>
        <v/>
      </c>
      <c r="AS51" s="110" t="str">
        <f>IF(AS49="","",VLOOKUP(AS49,'シフト記号表（勤務時間帯)'!$C$5:$U$36,19,FALSE))</f>
        <v/>
      </c>
      <c r="AT51" s="111" t="str">
        <f>IF(AT49="","",VLOOKUP(AT49,'シフト記号表（勤務時間帯)'!$C$5:$U$36,19,FALSE))</f>
        <v/>
      </c>
      <c r="AU51" s="109" t="str">
        <f>IF(AU49="","",VLOOKUP(AU49,'シフト記号表（勤務時間帯)'!$C$5:$U$36,19,FALSE))</f>
        <v/>
      </c>
      <c r="AV51" s="110" t="str">
        <f>IF(AV49="","",VLOOKUP(AV49,'シフト記号表（勤務時間帯)'!$C$5:$U$36,19,FALSE))</f>
        <v/>
      </c>
      <c r="AW51" s="111" t="str">
        <f>IF(AW49="","",VLOOKUP(AW49,'シフト記号表（勤務時間帯)'!$C$5:$U$36,19,FALSE))</f>
        <v/>
      </c>
      <c r="AX51" s="304">
        <f>IF($BB$3="計画",SUM(S51:AT51),IF($BB$3="実績",SUM(S51:AW51),""))</f>
        <v>0</v>
      </c>
      <c r="AY51" s="305"/>
      <c r="AZ51" s="326">
        <f>IF($BB$3="計画",AX51/4,IF($BB$3="実績",【記載例】認知症型通所介護!AX51/(【記載例】認知症型通所介護!$BB$8/7),""))</f>
        <v>0</v>
      </c>
      <c r="BA51" s="327"/>
      <c r="BB51" s="367"/>
      <c r="BC51" s="339"/>
      <c r="BD51" s="339"/>
      <c r="BE51" s="339"/>
      <c r="BF51" s="340"/>
    </row>
    <row r="52" spans="1:58" ht="20.25" customHeight="1" x14ac:dyDescent="0.4">
      <c r="A52" s="84"/>
      <c r="B52" s="328">
        <f>B49+1</f>
        <v>11</v>
      </c>
      <c r="C52" s="329"/>
      <c r="D52" s="330"/>
      <c r="E52" s="331"/>
      <c r="F52" s="112"/>
      <c r="G52" s="332"/>
      <c r="H52" s="334"/>
      <c r="I52" s="315"/>
      <c r="J52" s="315"/>
      <c r="K52" s="316"/>
      <c r="L52" s="335"/>
      <c r="M52" s="336"/>
      <c r="N52" s="336"/>
      <c r="O52" s="337"/>
      <c r="P52" s="341" t="s">
        <v>49</v>
      </c>
      <c r="Q52" s="342"/>
      <c r="R52" s="343"/>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5"/>
      <c r="AX52" s="344"/>
      <c r="AY52" s="345"/>
      <c r="AZ52" s="346"/>
      <c r="BA52" s="347"/>
      <c r="BB52" s="365"/>
      <c r="BC52" s="336"/>
      <c r="BD52" s="336"/>
      <c r="BE52" s="336"/>
      <c r="BF52" s="337"/>
    </row>
    <row r="53" spans="1:58" ht="20.25" customHeight="1" x14ac:dyDescent="0.4">
      <c r="A53" s="84"/>
      <c r="B53" s="328"/>
      <c r="C53" s="356"/>
      <c r="D53" s="357"/>
      <c r="E53" s="358"/>
      <c r="F53" s="104"/>
      <c r="G53" s="310"/>
      <c r="H53" s="314"/>
      <c r="I53" s="315"/>
      <c r="J53" s="315"/>
      <c r="K53" s="316"/>
      <c r="L53" s="320"/>
      <c r="M53" s="321"/>
      <c r="N53" s="321"/>
      <c r="O53" s="322"/>
      <c r="P53" s="291" t="s">
        <v>15</v>
      </c>
      <c r="Q53" s="292"/>
      <c r="R53" s="293"/>
      <c r="S53" s="105" t="str">
        <f>IF(S52="","",VLOOKUP(S52,'シフト記号表（勤務時間帯)'!$C$5:$K$36,9,FALSE))</f>
        <v/>
      </c>
      <c r="T53" s="106" t="str">
        <f>IF(T52="","",VLOOKUP(T52,'シフト記号表（勤務時間帯)'!$C$5:$K$36,9,FALSE))</f>
        <v/>
      </c>
      <c r="U53" s="106" t="str">
        <f>IF(U52="","",VLOOKUP(U52,'シフト記号表（勤務時間帯)'!$C$5:$K$36,9,FALSE))</f>
        <v/>
      </c>
      <c r="V53" s="106" t="str">
        <f>IF(V52="","",VLOOKUP(V52,'シフト記号表（勤務時間帯)'!$C$5:$K$36,9,FALSE))</f>
        <v/>
      </c>
      <c r="W53" s="106" t="str">
        <f>IF(W52="","",VLOOKUP(W52,'シフト記号表（勤務時間帯)'!$C$5:$K$36,9,FALSE))</f>
        <v/>
      </c>
      <c r="X53" s="106" t="str">
        <f>IF(X52="","",VLOOKUP(X52,'シフト記号表（勤務時間帯)'!$C$5:$K$36,9,FALSE))</f>
        <v/>
      </c>
      <c r="Y53" s="107" t="str">
        <f>IF(Y52="","",VLOOKUP(Y52,'シフト記号表（勤務時間帯)'!$C$5:$K$36,9,FALSE))</f>
        <v/>
      </c>
      <c r="Z53" s="105" t="str">
        <f>IF(Z52="","",VLOOKUP(Z52,'シフト記号表（勤務時間帯)'!$C$5:$K$36,9,FALSE))</f>
        <v/>
      </c>
      <c r="AA53" s="106" t="str">
        <f>IF(AA52="","",VLOOKUP(AA52,'シフト記号表（勤務時間帯)'!$C$5:$K$36,9,FALSE))</f>
        <v/>
      </c>
      <c r="AB53" s="106" t="str">
        <f>IF(AB52="","",VLOOKUP(AB52,'シフト記号表（勤務時間帯)'!$C$5:$K$36,9,FALSE))</f>
        <v/>
      </c>
      <c r="AC53" s="106" t="str">
        <f>IF(AC52="","",VLOOKUP(AC52,'シフト記号表（勤務時間帯)'!$C$5:$K$36,9,FALSE))</f>
        <v/>
      </c>
      <c r="AD53" s="106" t="str">
        <f>IF(AD52="","",VLOOKUP(AD52,'シフト記号表（勤務時間帯)'!$C$5:$K$36,9,FALSE))</f>
        <v/>
      </c>
      <c r="AE53" s="106" t="str">
        <f>IF(AE52="","",VLOOKUP(AE52,'シフト記号表（勤務時間帯)'!$C$5:$K$36,9,FALSE))</f>
        <v/>
      </c>
      <c r="AF53" s="107" t="str">
        <f>IF(AF52="","",VLOOKUP(AF52,'シフト記号表（勤務時間帯)'!$C$5:$K$36,9,FALSE))</f>
        <v/>
      </c>
      <c r="AG53" s="105" t="str">
        <f>IF(AG52="","",VLOOKUP(AG52,'シフト記号表（勤務時間帯)'!$C$5:$K$36,9,FALSE))</f>
        <v/>
      </c>
      <c r="AH53" s="106" t="str">
        <f>IF(AH52="","",VLOOKUP(AH52,'シフト記号表（勤務時間帯)'!$C$5:$K$36,9,FALSE))</f>
        <v/>
      </c>
      <c r="AI53" s="106" t="str">
        <f>IF(AI52="","",VLOOKUP(AI52,'シフト記号表（勤務時間帯)'!$C$5:$K$36,9,FALSE))</f>
        <v/>
      </c>
      <c r="AJ53" s="106" t="str">
        <f>IF(AJ52="","",VLOOKUP(AJ52,'シフト記号表（勤務時間帯)'!$C$5:$K$36,9,FALSE))</f>
        <v/>
      </c>
      <c r="AK53" s="106" t="str">
        <f>IF(AK52="","",VLOOKUP(AK52,'シフト記号表（勤務時間帯)'!$C$5:$K$36,9,FALSE))</f>
        <v/>
      </c>
      <c r="AL53" s="106" t="str">
        <f>IF(AL52="","",VLOOKUP(AL52,'シフト記号表（勤務時間帯)'!$C$5:$K$36,9,FALSE))</f>
        <v/>
      </c>
      <c r="AM53" s="107" t="str">
        <f>IF(AM52="","",VLOOKUP(AM52,'シフト記号表（勤務時間帯)'!$C$5:$K$36,9,FALSE))</f>
        <v/>
      </c>
      <c r="AN53" s="105" t="str">
        <f>IF(AN52="","",VLOOKUP(AN52,'シフト記号表（勤務時間帯)'!$C$5:$K$36,9,FALSE))</f>
        <v/>
      </c>
      <c r="AO53" s="106" t="str">
        <f>IF(AO52="","",VLOOKUP(AO52,'シフト記号表（勤務時間帯)'!$C$5:$K$36,9,FALSE))</f>
        <v/>
      </c>
      <c r="AP53" s="106" t="str">
        <f>IF(AP52="","",VLOOKUP(AP52,'シフト記号表（勤務時間帯)'!$C$5:$K$36,9,FALSE))</f>
        <v/>
      </c>
      <c r="AQ53" s="106" t="str">
        <f>IF(AQ52="","",VLOOKUP(AQ52,'シフト記号表（勤務時間帯)'!$C$5:$K$36,9,FALSE))</f>
        <v/>
      </c>
      <c r="AR53" s="106" t="str">
        <f>IF(AR52="","",VLOOKUP(AR52,'シフト記号表（勤務時間帯)'!$C$5:$K$36,9,FALSE))</f>
        <v/>
      </c>
      <c r="AS53" s="106" t="str">
        <f>IF(AS52="","",VLOOKUP(AS52,'シフト記号表（勤務時間帯)'!$C$5:$K$36,9,FALSE))</f>
        <v/>
      </c>
      <c r="AT53" s="107" t="str">
        <f>IF(AT52="","",VLOOKUP(AT52,'シフト記号表（勤務時間帯)'!$C$5:$K$36,9,FALSE))</f>
        <v/>
      </c>
      <c r="AU53" s="105" t="str">
        <f>IF(AU52="","",VLOOKUP(AU52,'シフト記号表（勤務時間帯)'!$C$5:$K$36,9,FALSE))</f>
        <v/>
      </c>
      <c r="AV53" s="106" t="str">
        <f>IF(AV52="","",VLOOKUP(AV52,'シフト記号表（勤務時間帯)'!$C$5:$K$36,9,FALSE))</f>
        <v/>
      </c>
      <c r="AW53" s="107" t="str">
        <f>IF(AW52="","",VLOOKUP(AW52,'シフト記号表（勤務時間帯)'!$C$5:$K$36,9,FALSE))</f>
        <v/>
      </c>
      <c r="AX53" s="294">
        <f>IF($BB$3="計画",SUM(S53:AT53),IF($BB$3="実績",SUM(S53:AW53),""))</f>
        <v>0</v>
      </c>
      <c r="AY53" s="295"/>
      <c r="AZ53" s="296">
        <f>IF($BB$3="計画",AX53/4,IF($BB$3="実績",【記載例】認知症型通所介護!AX53/(【記載例】認知症型通所介護!$BB$8/7),""))</f>
        <v>0</v>
      </c>
      <c r="BA53" s="297"/>
      <c r="BB53" s="366"/>
      <c r="BC53" s="321"/>
      <c r="BD53" s="321"/>
      <c r="BE53" s="321"/>
      <c r="BF53" s="322"/>
    </row>
    <row r="54" spans="1:58" ht="20.25" customHeight="1" x14ac:dyDescent="0.4">
      <c r="A54" s="84"/>
      <c r="B54" s="328"/>
      <c r="C54" s="298"/>
      <c r="D54" s="299"/>
      <c r="E54" s="300"/>
      <c r="F54" s="104">
        <f>C53</f>
        <v>0</v>
      </c>
      <c r="G54" s="333"/>
      <c r="H54" s="314"/>
      <c r="I54" s="315"/>
      <c r="J54" s="315"/>
      <c r="K54" s="316"/>
      <c r="L54" s="338"/>
      <c r="M54" s="339"/>
      <c r="N54" s="339"/>
      <c r="O54" s="340"/>
      <c r="P54" s="301" t="s">
        <v>50</v>
      </c>
      <c r="Q54" s="302"/>
      <c r="R54" s="303"/>
      <c r="S54" s="109" t="str">
        <f>IF(S52="","",VLOOKUP(S52,'シフト記号表（勤務時間帯)'!$C$5:$U$36,19,FALSE))</f>
        <v/>
      </c>
      <c r="T54" s="110" t="str">
        <f>IF(T52="","",VLOOKUP(T52,'シフト記号表（勤務時間帯)'!$C$5:$U$36,19,FALSE))</f>
        <v/>
      </c>
      <c r="U54" s="110" t="str">
        <f>IF(U52="","",VLOOKUP(U52,'シフト記号表（勤務時間帯)'!$C$5:$U$36,19,FALSE))</f>
        <v/>
      </c>
      <c r="V54" s="110" t="str">
        <f>IF(V52="","",VLOOKUP(V52,'シフト記号表（勤務時間帯)'!$C$5:$U$36,19,FALSE))</f>
        <v/>
      </c>
      <c r="W54" s="110" t="str">
        <f>IF(W52="","",VLOOKUP(W52,'シフト記号表（勤務時間帯)'!$C$5:$U$36,19,FALSE))</f>
        <v/>
      </c>
      <c r="X54" s="110" t="str">
        <f>IF(X52="","",VLOOKUP(X52,'シフト記号表（勤務時間帯)'!$C$5:$U$36,19,FALSE))</f>
        <v/>
      </c>
      <c r="Y54" s="111" t="str">
        <f>IF(Y52="","",VLOOKUP(Y52,'シフト記号表（勤務時間帯)'!$C$5:$U$36,19,FALSE))</f>
        <v/>
      </c>
      <c r="Z54" s="109" t="str">
        <f>IF(Z52="","",VLOOKUP(Z52,'シフト記号表（勤務時間帯)'!$C$5:$U$36,19,FALSE))</f>
        <v/>
      </c>
      <c r="AA54" s="110" t="str">
        <f>IF(AA52="","",VLOOKUP(AA52,'シフト記号表（勤務時間帯)'!$C$5:$U$36,19,FALSE))</f>
        <v/>
      </c>
      <c r="AB54" s="110" t="str">
        <f>IF(AB52="","",VLOOKUP(AB52,'シフト記号表（勤務時間帯)'!$C$5:$U$36,19,FALSE))</f>
        <v/>
      </c>
      <c r="AC54" s="110" t="str">
        <f>IF(AC52="","",VLOOKUP(AC52,'シフト記号表（勤務時間帯)'!$C$5:$U$36,19,FALSE))</f>
        <v/>
      </c>
      <c r="AD54" s="110" t="str">
        <f>IF(AD52="","",VLOOKUP(AD52,'シフト記号表（勤務時間帯)'!$C$5:$U$36,19,FALSE))</f>
        <v/>
      </c>
      <c r="AE54" s="110" t="str">
        <f>IF(AE52="","",VLOOKUP(AE52,'シフト記号表（勤務時間帯)'!$C$5:$U$36,19,FALSE))</f>
        <v/>
      </c>
      <c r="AF54" s="111" t="str">
        <f>IF(AF52="","",VLOOKUP(AF52,'シフト記号表（勤務時間帯)'!$C$5:$U$36,19,FALSE))</f>
        <v/>
      </c>
      <c r="AG54" s="109" t="str">
        <f>IF(AG52="","",VLOOKUP(AG52,'シフト記号表（勤務時間帯)'!$C$5:$U$36,19,FALSE))</f>
        <v/>
      </c>
      <c r="AH54" s="110" t="str">
        <f>IF(AH52="","",VLOOKUP(AH52,'シフト記号表（勤務時間帯)'!$C$5:$U$36,19,FALSE))</f>
        <v/>
      </c>
      <c r="AI54" s="110" t="str">
        <f>IF(AI52="","",VLOOKUP(AI52,'シフト記号表（勤務時間帯)'!$C$5:$U$36,19,FALSE))</f>
        <v/>
      </c>
      <c r="AJ54" s="110" t="str">
        <f>IF(AJ52="","",VLOOKUP(AJ52,'シフト記号表（勤務時間帯)'!$C$5:$U$36,19,FALSE))</f>
        <v/>
      </c>
      <c r="AK54" s="110" t="str">
        <f>IF(AK52="","",VLOOKUP(AK52,'シフト記号表（勤務時間帯)'!$C$5:$U$36,19,FALSE))</f>
        <v/>
      </c>
      <c r="AL54" s="110" t="str">
        <f>IF(AL52="","",VLOOKUP(AL52,'シフト記号表（勤務時間帯)'!$C$5:$U$36,19,FALSE))</f>
        <v/>
      </c>
      <c r="AM54" s="111" t="str">
        <f>IF(AM52="","",VLOOKUP(AM52,'シフト記号表（勤務時間帯)'!$C$5:$U$36,19,FALSE))</f>
        <v/>
      </c>
      <c r="AN54" s="109" t="str">
        <f>IF(AN52="","",VLOOKUP(AN52,'シフト記号表（勤務時間帯)'!$C$5:$U$36,19,FALSE))</f>
        <v/>
      </c>
      <c r="AO54" s="110" t="str">
        <f>IF(AO52="","",VLOOKUP(AO52,'シフト記号表（勤務時間帯)'!$C$5:$U$36,19,FALSE))</f>
        <v/>
      </c>
      <c r="AP54" s="110" t="str">
        <f>IF(AP52="","",VLOOKUP(AP52,'シフト記号表（勤務時間帯)'!$C$5:$U$36,19,FALSE))</f>
        <v/>
      </c>
      <c r="AQ54" s="110" t="str">
        <f>IF(AQ52="","",VLOOKUP(AQ52,'シフト記号表（勤務時間帯)'!$C$5:$U$36,19,FALSE))</f>
        <v/>
      </c>
      <c r="AR54" s="110" t="str">
        <f>IF(AR52="","",VLOOKUP(AR52,'シフト記号表（勤務時間帯)'!$C$5:$U$36,19,FALSE))</f>
        <v/>
      </c>
      <c r="AS54" s="110" t="str">
        <f>IF(AS52="","",VLOOKUP(AS52,'シフト記号表（勤務時間帯)'!$C$5:$U$36,19,FALSE))</f>
        <v/>
      </c>
      <c r="AT54" s="111" t="str">
        <f>IF(AT52="","",VLOOKUP(AT52,'シフト記号表（勤務時間帯)'!$C$5:$U$36,19,FALSE))</f>
        <v/>
      </c>
      <c r="AU54" s="109" t="str">
        <f>IF(AU52="","",VLOOKUP(AU52,'シフト記号表（勤務時間帯)'!$C$5:$U$36,19,FALSE))</f>
        <v/>
      </c>
      <c r="AV54" s="110" t="str">
        <f>IF(AV52="","",VLOOKUP(AV52,'シフト記号表（勤務時間帯)'!$C$5:$U$36,19,FALSE))</f>
        <v/>
      </c>
      <c r="AW54" s="111" t="str">
        <f>IF(AW52="","",VLOOKUP(AW52,'シフト記号表（勤務時間帯)'!$C$5:$U$36,19,FALSE))</f>
        <v/>
      </c>
      <c r="AX54" s="304">
        <f>IF($BB$3="計画",SUM(S54:AT54),IF($BB$3="実績",SUM(S54:AW54),""))</f>
        <v>0</v>
      </c>
      <c r="AY54" s="305"/>
      <c r="AZ54" s="326">
        <f>IF($BB$3="計画",AX54/4,IF($BB$3="実績",【記載例】認知症型通所介護!AX54/(【記載例】認知症型通所介護!$BB$8/7),""))</f>
        <v>0</v>
      </c>
      <c r="BA54" s="327"/>
      <c r="BB54" s="367"/>
      <c r="BC54" s="339"/>
      <c r="BD54" s="339"/>
      <c r="BE54" s="339"/>
      <c r="BF54" s="340"/>
    </row>
    <row r="55" spans="1:58" ht="20.25" customHeight="1" x14ac:dyDescent="0.4">
      <c r="A55" s="84"/>
      <c r="B55" s="328">
        <f>B52+1</f>
        <v>12</v>
      </c>
      <c r="C55" s="329"/>
      <c r="D55" s="330"/>
      <c r="E55" s="331"/>
      <c r="F55" s="112"/>
      <c r="G55" s="332"/>
      <c r="H55" s="334"/>
      <c r="I55" s="315"/>
      <c r="J55" s="315"/>
      <c r="K55" s="316"/>
      <c r="L55" s="335"/>
      <c r="M55" s="336"/>
      <c r="N55" s="336"/>
      <c r="O55" s="337"/>
      <c r="P55" s="341" t="s">
        <v>49</v>
      </c>
      <c r="Q55" s="342"/>
      <c r="R55" s="34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5"/>
      <c r="AX55" s="344"/>
      <c r="AY55" s="345"/>
      <c r="AZ55" s="346"/>
      <c r="BA55" s="347"/>
      <c r="BB55" s="365"/>
      <c r="BC55" s="336"/>
      <c r="BD55" s="336"/>
      <c r="BE55" s="336"/>
      <c r="BF55" s="337"/>
    </row>
    <row r="56" spans="1:58" ht="20.25" customHeight="1" x14ac:dyDescent="0.4">
      <c r="A56" s="84"/>
      <c r="B56" s="328"/>
      <c r="C56" s="356"/>
      <c r="D56" s="357"/>
      <c r="E56" s="358"/>
      <c r="F56" s="104"/>
      <c r="G56" s="310"/>
      <c r="H56" s="314"/>
      <c r="I56" s="315"/>
      <c r="J56" s="315"/>
      <c r="K56" s="316"/>
      <c r="L56" s="320"/>
      <c r="M56" s="321"/>
      <c r="N56" s="321"/>
      <c r="O56" s="322"/>
      <c r="P56" s="291" t="s">
        <v>15</v>
      </c>
      <c r="Q56" s="292"/>
      <c r="R56" s="293"/>
      <c r="S56" s="105" t="str">
        <f>IF(S55="","",VLOOKUP(S55,'シフト記号表（勤務時間帯)'!$C$5:$K$36,9,FALSE))</f>
        <v/>
      </c>
      <c r="T56" s="106" t="str">
        <f>IF(T55="","",VLOOKUP(T55,'シフト記号表（勤務時間帯)'!$C$5:$K$36,9,FALSE))</f>
        <v/>
      </c>
      <c r="U56" s="106" t="str">
        <f>IF(U55="","",VLOOKUP(U55,'シフト記号表（勤務時間帯)'!$C$5:$K$36,9,FALSE))</f>
        <v/>
      </c>
      <c r="V56" s="106" t="str">
        <f>IF(V55="","",VLOOKUP(V55,'シフト記号表（勤務時間帯)'!$C$5:$K$36,9,FALSE))</f>
        <v/>
      </c>
      <c r="W56" s="106" t="str">
        <f>IF(W55="","",VLOOKUP(W55,'シフト記号表（勤務時間帯)'!$C$5:$K$36,9,FALSE))</f>
        <v/>
      </c>
      <c r="X56" s="106" t="str">
        <f>IF(X55="","",VLOOKUP(X55,'シフト記号表（勤務時間帯)'!$C$5:$K$36,9,FALSE))</f>
        <v/>
      </c>
      <c r="Y56" s="107" t="str">
        <f>IF(Y55="","",VLOOKUP(Y55,'シフト記号表（勤務時間帯)'!$C$5:$K$36,9,FALSE))</f>
        <v/>
      </c>
      <c r="Z56" s="105" t="str">
        <f>IF(Z55="","",VLOOKUP(Z55,'シフト記号表（勤務時間帯)'!$C$5:$K$36,9,FALSE))</f>
        <v/>
      </c>
      <c r="AA56" s="106" t="str">
        <f>IF(AA55="","",VLOOKUP(AA55,'シフト記号表（勤務時間帯)'!$C$5:$K$36,9,FALSE))</f>
        <v/>
      </c>
      <c r="AB56" s="106" t="str">
        <f>IF(AB55="","",VLOOKUP(AB55,'シフト記号表（勤務時間帯)'!$C$5:$K$36,9,FALSE))</f>
        <v/>
      </c>
      <c r="AC56" s="106" t="str">
        <f>IF(AC55="","",VLOOKUP(AC55,'シフト記号表（勤務時間帯)'!$C$5:$K$36,9,FALSE))</f>
        <v/>
      </c>
      <c r="AD56" s="106" t="str">
        <f>IF(AD55="","",VLOOKUP(AD55,'シフト記号表（勤務時間帯)'!$C$5:$K$36,9,FALSE))</f>
        <v/>
      </c>
      <c r="AE56" s="106" t="str">
        <f>IF(AE55="","",VLOOKUP(AE55,'シフト記号表（勤務時間帯)'!$C$5:$K$36,9,FALSE))</f>
        <v/>
      </c>
      <c r="AF56" s="107" t="str">
        <f>IF(AF55="","",VLOOKUP(AF55,'シフト記号表（勤務時間帯)'!$C$5:$K$36,9,FALSE))</f>
        <v/>
      </c>
      <c r="AG56" s="105" t="str">
        <f>IF(AG55="","",VLOOKUP(AG55,'シフト記号表（勤務時間帯)'!$C$5:$K$36,9,FALSE))</f>
        <v/>
      </c>
      <c r="AH56" s="106" t="str">
        <f>IF(AH55="","",VLOOKUP(AH55,'シフト記号表（勤務時間帯)'!$C$5:$K$36,9,FALSE))</f>
        <v/>
      </c>
      <c r="AI56" s="106" t="str">
        <f>IF(AI55="","",VLOOKUP(AI55,'シフト記号表（勤務時間帯)'!$C$5:$K$36,9,FALSE))</f>
        <v/>
      </c>
      <c r="AJ56" s="106" t="str">
        <f>IF(AJ55="","",VLOOKUP(AJ55,'シフト記号表（勤務時間帯)'!$C$5:$K$36,9,FALSE))</f>
        <v/>
      </c>
      <c r="AK56" s="106" t="str">
        <f>IF(AK55="","",VLOOKUP(AK55,'シフト記号表（勤務時間帯)'!$C$5:$K$36,9,FALSE))</f>
        <v/>
      </c>
      <c r="AL56" s="106" t="str">
        <f>IF(AL55="","",VLOOKUP(AL55,'シフト記号表（勤務時間帯)'!$C$5:$K$36,9,FALSE))</f>
        <v/>
      </c>
      <c r="AM56" s="107" t="str">
        <f>IF(AM55="","",VLOOKUP(AM55,'シフト記号表（勤務時間帯)'!$C$5:$K$36,9,FALSE))</f>
        <v/>
      </c>
      <c r="AN56" s="105" t="str">
        <f>IF(AN55="","",VLOOKUP(AN55,'シフト記号表（勤務時間帯)'!$C$5:$K$36,9,FALSE))</f>
        <v/>
      </c>
      <c r="AO56" s="106" t="str">
        <f>IF(AO55="","",VLOOKUP(AO55,'シフト記号表（勤務時間帯)'!$C$5:$K$36,9,FALSE))</f>
        <v/>
      </c>
      <c r="AP56" s="106" t="str">
        <f>IF(AP55="","",VLOOKUP(AP55,'シフト記号表（勤務時間帯)'!$C$5:$K$36,9,FALSE))</f>
        <v/>
      </c>
      <c r="AQ56" s="106" t="str">
        <f>IF(AQ55="","",VLOOKUP(AQ55,'シフト記号表（勤務時間帯)'!$C$5:$K$36,9,FALSE))</f>
        <v/>
      </c>
      <c r="AR56" s="106" t="str">
        <f>IF(AR55="","",VLOOKUP(AR55,'シフト記号表（勤務時間帯)'!$C$5:$K$36,9,FALSE))</f>
        <v/>
      </c>
      <c r="AS56" s="106" t="str">
        <f>IF(AS55="","",VLOOKUP(AS55,'シフト記号表（勤務時間帯)'!$C$5:$K$36,9,FALSE))</f>
        <v/>
      </c>
      <c r="AT56" s="107" t="str">
        <f>IF(AT55="","",VLOOKUP(AT55,'シフト記号表（勤務時間帯)'!$C$5:$K$36,9,FALSE))</f>
        <v/>
      </c>
      <c r="AU56" s="105" t="str">
        <f>IF(AU55="","",VLOOKUP(AU55,'シフト記号表（勤務時間帯)'!$C$5:$K$36,9,FALSE))</f>
        <v/>
      </c>
      <c r="AV56" s="106" t="str">
        <f>IF(AV55="","",VLOOKUP(AV55,'シフト記号表（勤務時間帯)'!$C$5:$K$36,9,FALSE))</f>
        <v/>
      </c>
      <c r="AW56" s="107" t="str">
        <f>IF(AW55="","",VLOOKUP(AW55,'シフト記号表（勤務時間帯)'!$C$5:$K$36,9,FALSE))</f>
        <v/>
      </c>
      <c r="AX56" s="294">
        <f>IF($BB$3="計画",SUM(S56:AT56),IF($BB$3="実績",SUM(S56:AW56),""))</f>
        <v>0</v>
      </c>
      <c r="AY56" s="295"/>
      <c r="AZ56" s="296">
        <f>IF($BB$3="計画",AX56/4,IF($BB$3="実績",【記載例】認知症型通所介護!AX56/(【記載例】認知症型通所介護!$BB$8/7),""))</f>
        <v>0</v>
      </c>
      <c r="BA56" s="297"/>
      <c r="BB56" s="366"/>
      <c r="BC56" s="321"/>
      <c r="BD56" s="321"/>
      <c r="BE56" s="321"/>
      <c r="BF56" s="322"/>
    </row>
    <row r="57" spans="1:58" ht="20.25" customHeight="1" x14ac:dyDescent="0.4">
      <c r="A57" s="84"/>
      <c r="B57" s="328"/>
      <c r="C57" s="298"/>
      <c r="D57" s="299"/>
      <c r="E57" s="300"/>
      <c r="F57" s="104">
        <f>C56</f>
        <v>0</v>
      </c>
      <c r="G57" s="333"/>
      <c r="H57" s="314"/>
      <c r="I57" s="315"/>
      <c r="J57" s="315"/>
      <c r="K57" s="316"/>
      <c r="L57" s="338"/>
      <c r="M57" s="339"/>
      <c r="N57" s="339"/>
      <c r="O57" s="340"/>
      <c r="P57" s="301" t="s">
        <v>50</v>
      </c>
      <c r="Q57" s="302"/>
      <c r="R57" s="303"/>
      <c r="S57" s="109" t="str">
        <f>IF(S55="","",VLOOKUP(S55,'シフト記号表（勤務時間帯)'!$C$5:$U$36,19,FALSE))</f>
        <v/>
      </c>
      <c r="T57" s="110" t="str">
        <f>IF(T55="","",VLOOKUP(T55,'シフト記号表（勤務時間帯)'!$C$5:$U$36,19,FALSE))</f>
        <v/>
      </c>
      <c r="U57" s="110" t="str">
        <f>IF(U55="","",VLOOKUP(U55,'シフト記号表（勤務時間帯)'!$C$5:$U$36,19,FALSE))</f>
        <v/>
      </c>
      <c r="V57" s="110" t="str">
        <f>IF(V55="","",VLOOKUP(V55,'シフト記号表（勤務時間帯)'!$C$5:$U$36,19,FALSE))</f>
        <v/>
      </c>
      <c r="W57" s="110" t="str">
        <f>IF(W55="","",VLOOKUP(W55,'シフト記号表（勤務時間帯)'!$C$5:$U$36,19,FALSE))</f>
        <v/>
      </c>
      <c r="X57" s="110" t="str">
        <f>IF(X55="","",VLOOKUP(X55,'シフト記号表（勤務時間帯)'!$C$5:$U$36,19,FALSE))</f>
        <v/>
      </c>
      <c r="Y57" s="111" t="str">
        <f>IF(Y55="","",VLOOKUP(Y55,'シフト記号表（勤務時間帯)'!$C$5:$U$36,19,FALSE))</f>
        <v/>
      </c>
      <c r="Z57" s="109" t="str">
        <f>IF(Z55="","",VLOOKUP(Z55,'シフト記号表（勤務時間帯)'!$C$5:$U$36,19,FALSE))</f>
        <v/>
      </c>
      <c r="AA57" s="110" t="str">
        <f>IF(AA55="","",VLOOKUP(AA55,'シフト記号表（勤務時間帯)'!$C$5:$U$36,19,FALSE))</f>
        <v/>
      </c>
      <c r="AB57" s="110" t="str">
        <f>IF(AB55="","",VLOOKUP(AB55,'シフト記号表（勤務時間帯)'!$C$5:$U$36,19,FALSE))</f>
        <v/>
      </c>
      <c r="AC57" s="110" t="str">
        <f>IF(AC55="","",VLOOKUP(AC55,'シフト記号表（勤務時間帯)'!$C$5:$U$36,19,FALSE))</f>
        <v/>
      </c>
      <c r="AD57" s="110" t="str">
        <f>IF(AD55="","",VLOOKUP(AD55,'シフト記号表（勤務時間帯)'!$C$5:$U$36,19,FALSE))</f>
        <v/>
      </c>
      <c r="AE57" s="110" t="str">
        <f>IF(AE55="","",VLOOKUP(AE55,'シフト記号表（勤務時間帯)'!$C$5:$U$36,19,FALSE))</f>
        <v/>
      </c>
      <c r="AF57" s="111" t="str">
        <f>IF(AF55="","",VLOOKUP(AF55,'シフト記号表（勤務時間帯)'!$C$5:$U$36,19,FALSE))</f>
        <v/>
      </c>
      <c r="AG57" s="109" t="str">
        <f>IF(AG55="","",VLOOKUP(AG55,'シフト記号表（勤務時間帯)'!$C$5:$U$36,19,FALSE))</f>
        <v/>
      </c>
      <c r="AH57" s="110" t="str">
        <f>IF(AH55="","",VLOOKUP(AH55,'シフト記号表（勤務時間帯)'!$C$5:$U$36,19,FALSE))</f>
        <v/>
      </c>
      <c r="AI57" s="110" t="str">
        <f>IF(AI55="","",VLOOKUP(AI55,'シフト記号表（勤務時間帯)'!$C$5:$U$36,19,FALSE))</f>
        <v/>
      </c>
      <c r="AJ57" s="110" t="str">
        <f>IF(AJ55="","",VLOOKUP(AJ55,'シフト記号表（勤務時間帯)'!$C$5:$U$36,19,FALSE))</f>
        <v/>
      </c>
      <c r="AK57" s="110" t="str">
        <f>IF(AK55="","",VLOOKUP(AK55,'シフト記号表（勤務時間帯)'!$C$5:$U$36,19,FALSE))</f>
        <v/>
      </c>
      <c r="AL57" s="110" t="str">
        <f>IF(AL55="","",VLOOKUP(AL55,'シフト記号表（勤務時間帯)'!$C$5:$U$36,19,FALSE))</f>
        <v/>
      </c>
      <c r="AM57" s="111" t="str">
        <f>IF(AM55="","",VLOOKUP(AM55,'シフト記号表（勤務時間帯)'!$C$5:$U$36,19,FALSE))</f>
        <v/>
      </c>
      <c r="AN57" s="109" t="str">
        <f>IF(AN55="","",VLOOKUP(AN55,'シフト記号表（勤務時間帯)'!$C$5:$U$36,19,FALSE))</f>
        <v/>
      </c>
      <c r="AO57" s="110" t="str">
        <f>IF(AO55="","",VLOOKUP(AO55,'シフト記号表（勤務時間帯)'!$C$5:$U$36,19,FALSE))</f>
        <v/>
      </c>
      <c r="AP57" s="110" t="str">
        <f>IF(AP55="","",VLOOKUP(AP55,'シフト記号表（勤務時間帯)'!$C$5:$U$36,19,FALSE))</f>
        <v/>
      </c>
      <c r="AQ57" s="110" t="str">
        <f>IF(AQ55="","",VLOOKUP(AQ55,'シフト記号表（勤務時間帯)'!$C$5:$U$36,19,FALSE))</f>
        <v/>
      </c>
      <c r="AR57" s="110" t="str">
        <f>IF(AR55="","",VLOOKUP(AR55,'シフト記号表（勤務時間帯)'!$C$5:$U$36,19,FALSE))</f>
        <v/>
      </c>
      <c r="AS57" s="110" t="str">
        <f>IF(AS55="","",VLOOKUP(AS55,'シフト記号表（勤務時間帯)'!$C$5:$U$36,19,FALSE))</f>
        <v/>
      </c>
      <c r="AT57" s="111" t="str">
        <f>IF(AT55="","",VLOOKUP(AT55,'シフト記号表（勤務時間帯)'!$C$5:$U$36,19,FALSE))</f>
        <v/>
      </c>
      <c r="AU57" s="109" t="str">
        <f>IF(AU55="","",VLOOKUP(AU55,'シフト記号表（勤務時間帯)'!$C$5:$U$36,19,FALSE))</f>
        <v/>
      </c>
      <c r="AV57" s="110" t="str">
        <f>IF(AV55="","",VLOOKUP(AV55,'シフト記号表（勤務時間帯)'!$C$5:$U$36,19,FALSE))</f>
        <v/>
      </c>
      <c r="AW57" s="111" t="str">
        <f>IF(AW55="","",VLOOKUP(AW55,'シフト記号表（勤務時間帯)'!$C$5:$U$36,19,FALSE))</f>
        <v/>
      </c>
      <c r="AX57" s="304">
        <f>IF($BB$3="計画",SUM(S57:AT57),IF($BB$3="実績",SUM(S57:AW57),""))</f>
        <v>0</v>
      </c>
      <c r="AY57" s="305"/>
      <c r="AZ57" s="326">
        <f>IF($BB$3="計画",AX57/4,IF($BB$3="実績",【記載例】認知症型通所介護!AX57/(【記載例】認知症型通所介護!$BB$8/7),""))</f>
        <v>0</v>
      </c>
      <c r="BA57" s="327"/>
      <c r="BB57" s="367"/>
      <c r="BC57" s="339"/>
      <c r="BD57" s="339"/>
      <c r="BE57" s="339"/>
      <c r="BF57" s="340"/>
    </row>
    <row r="58" spans="1:58" ht="20.25" customHeight="1" x14ac:dyDescent="0.4">
      <c r="A58" s="84"/>
      <c r="B58" s="328">
        <f>B55+1</f>
        <v>13</v>
      </c>
      <c r="C58" s="329"/>
      <c r="D58" s="330"/>
      <c r="E58" s="331"/>
      <c r="F58" s="112"/>
      <c r="G58" s="332"/>
      <c r="H58" s="334"/>
      <c r="I58" s="315"/>
      <c r="J58" s="315"/>
      <c r="K58" s="316"/>
      <c r="L58" s="335"/>
      <c r="M58" s="336"/>
      <c r="N58" s="336"/>
      <c r="O58" s="337"/>
      <c r="P58" s="341" t="s">
        <v>49</v>
      </c>
      <c r="Q58" s="342"/>
      <c r="R58" s="34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5"/>
      <c r="AX58" s="344"/>
      <c r="AY58" s="345"/>
      <c r="AZ58" s="346"/>
      <c r="BA58" s="347"/>
      <c r="BB58" s="365"/>
      <c r="BC58" s="336"/>
      <c r="BD58" s="336"/>
      <c r="BE58" s="336"/>
      <c r="BF58" s="337"/>
    </row>
    <row r="59" spans="1:58" ht="20.25" customHeight="1" x14ac:dyDescent="0.4">
      <c r="A59" s="84"/>
      <c r="B59" s="328"/>
      <c r="C59" s="356"/>
      <c r="D59" s="357"/>
      <c r="E59" s="358"/>
      <c r="F59" s="104"/>
      <c r="G59" s="310"/>
      <c r="H59" s="314"/>
      <c r="I59" s="315"/>
      <c r="J59" s="315"/>
      <c r="K59" s="316"/>
      <c r="L59" s="320"/>
      <c r="M59" s="321"/>
      <c r="N59" s="321"/>
      <c r="O59" s="322"/>
      <c r="P59" s="291" t="s">
        <v>15</v>
      </c>
      <c r="Q59" s="292"/>
      <c r="R59" s="293"/>
      <c r="S59" s="105" t="str">
        <f>IF(S58="","",VLOOKUP(S58,'シフト記号表（勤務時間帯)'!$C$5:$K$36,9,FALSE))</f>
        <v/>
      </c>
      <c r="T59" s="106" t="str">
        <f>IF(T58="","",VLOOKUP(T58,'シフト記号表（勤務時間帯)'!$C$5:$K$36,9,FALSE))</f>
        <v/>
      </c>
      <c r="U59" s="106" t="str">
        <f>IF(U58="","",VLOOKUP(U58,'シフト記号表（勤務時間帯)'!$C$5:$K$36,9,FALSE))</f>
        <v/>
      </c>
      <c r="V59" s="106" t="str">
        <f>IF(V58="","",VLOOKUP(V58,'シフト記号表（勤務時間帯)'!$C$5:$K$36,9,FALSE))</f>
        <v/>
      </c>
      <c r="W59" s="106" t="str">
        <f>IF(W58="","",VLOOKUP(W58,'シフト記号表（勤務時間帯)'!$C$5:$K$36,9,FALSE))</f>
        <v/>
      </c>
      <c r="X59" s="106" t="str">
        <f>IF(X58="","",VLOOKUP(X58,'シフト記号表（勤務時間帯)'!$C$5:$K$36,9,FALSE))</f>
        <v/>
      </c>
      <c r="Y59" s="107" t="str">
        <f>IF(Y58="","",VLOOKUP(Y58,'シフト記号表（勤務時間帯)'!$C$5:$K$36,9,FALSE))</f>
        <v/>
      </c>
      <c r="Z59" s="105" t="str">
        <f>IF(Z58="","",VLOOKUP(Z58,'シフト記号表（勤務時間帯)'!$C$5:$K$36,9,FALSE))</f>
        <v/>
      </c>
      <c r="AA59" s="106" t="str">
        <f>IF(AA58="","",VLOOKUP(AA58,'シフト記号表（勤務時間帯)'!$C$5:$K$36,9,FALSE))</f>
        <v/>
      </c>
      <c r="AB59" s="106" t="str">
        <f>IF(AB58="","",VLOOKUP(AB58,'シフト記号表（勤務時間帯)'!$C$5:$K$36,9,FALSE))</f>
        <v/>
      </c>
      <c r="AC59" s="106" t="str">
        <f>IF(AC58="","",VLOOKUP(AC58,'シフト記号表（勤務時間帯)'!$C$5:$K$36,9,FALSE))</f>
        <v/>
      </c>
      <c r="AD59" s="106" t="str">
        <f>IF(AD58="","",VLOOKUP(AD58,'シフト記号表（勤務時間帯)'!$C$5:$K$36,9,FALSE))</f>
        <v/>
      </c>
      <c r="AE59" s="106" t="str">
        <f>IF(AE58="","",VLOOKUP(AE58,'シフト記号表（勤務時間帯)'!$C$5:$K$36,9,FALSE))</f>
        <v/>
      </c>
      <c r="AF59" s="107" t="str">
        <f>IF(AF58="","",VLOOKUP(AF58,'シフト記号表（勤務時間帯)'!$C$5:$K$36,9,FALSE))</f>
        <v/>
      </c>
      <c r="AG59" s="105" t="str">
        <f>IF(AG58="","",VLOOKUP(AG58,'シフト記号表（勤務時間帯)'!$C$5:$K$36,9,FALSE))</f>
        <v/>
      </c>
      <c r="AH59" s="106" t="str">
        <f>IF(AH58="","",VLOOKUP(AH58,'シフト記号表（勤務時間帯)'!$C$5:$K$36,9,FALSE))</f>
        <v/>
      </c>
      <c r="AI59" s="106" t="str">
        <f>IF(AI58="","",VLOOKUP(AI58,'シフト記号表（勤務時間帯)'!$C$5:$K$36,9,FALSE))</f>
        <v/>
      </c>
      <c r="AJ59" s="106" t="str">
        <f>IF(AJ58="","",VLOOKUP(AJ58,'シフト記号表（勤務時間帯)'!$C$5:$K$36,9,FALSE))</f>
        <v/>
      </c>
      <c r="AK59" s="106" t="str">
        <f>IF(AK58="","",VLOOKUP(AK58,'シフト記号表（勤務時間帯)'!$C$5:$K$36,9,FALSE))</f>
        <v/>
      </c>
      <c r="AL59" s="106" t="str">
        <f>IF(AL58="","",VLOOKUP(AL58,'シフト記号表（勤務時間帯)'!$C$5:$K$36,9,FALSE))</f>
        <v/>
      </c>
      <c r="AM59" s="107" t="str">
        <f>IF(AM58="","",VLOOKUP(AM58,'シフト記号表（勤務時間帯)'!$C$5:$K$36,9,FALSE))</f>
        <v/>
      </c>
      <c r="AN59" s="105" t="str">
        <f>IF(AN58="","",VLOOKUP(AN58,'シフト記号表（勤務時間帯)'!$C$5:$K$36,9,FALSE))</f>
        <v/>
      </c>
      <c r="AO59" s="106" t="str">
        <f>IF(AO58="","",VLOOKUP(AO58,'シフト記号表（勤務時間帯)'!$C$5:$K$36,9,FALSE))</f>
        <v/>
      </c>
      <c r="AP59" s="106" t="str">
        <f>IF(AP58="","",VLOOKUP(AP58,'シフト記号表（勤務時間帯)'!$C$5:$K$36,9,FALSE))</f>
        <v/>
      </c>
      <c r="AQ59" s="106" t="str">
        <f>IF(AQ58="","",VLOOKUP(AQ58,'シフト記号表（勤務時間帯)'!$C$5:$K$36,9,FALSE))</f>
        <v/>
      </c>
      <c r="AR59" s="106" t="str">
        <f>IF(AR58="","",VLOOKUP(AR58,'シフト記号表（勤務時間帯)'!$C$5:$K$36,9,FALSE))</f>
        <v/>
      </c>
      <c r="AS59" s="106" t="str">
        <f>IF(AS58="","",VLOOKUP(AS58,'シフト記号表（勤務時間帯)'!$C$5:$K$36,9,FALSE))</f>
        <v/>
      </c>
      <c r="AT59" s="107" t="str">
        <f>IF(AT58="","",VLOOKUP(AT58,'シフト記号表（勤務時間帯)'!$C$5:$K$36,9,FALSE))</f>
        <v/>
      </c>
      <c r="AU59" s="105" t="str">
        <f>IF(AU58="","",VLOOKUP(AU58,'シフト記号表（勤務時間帯)'!$C$5:$K$36,9,FALSE))</f>
        <v/>
      </c>
      <c r="AV59" s="106" t="str">
        <f>IF(AV58="","",VLOOKUP(AV58,'シフト記号表（勤務時間帯)'!$C$5:$K$36,9,FALSE))</f>
        <v/>
      </c>
      <c r="AW59" s="107" t="str">
        <f>IF(AW58="","",VLOOKUP(AW58,'シフト記号表（勤務時間帯)'!$C$5:$K$36,9,FALSE))</f>
        <v/>
      </c>
      <c r="AX59" s="294">
        <f>IF($BB$3="計画",SUM(S59:AT59),IF($BB$3="実績",SUM(S59:AW59),""))</f>
        <v>0</v>
      </c>
      <c r="AY59" s="295"/>
      <c r="AZ59" s="296">
        <f>IF($BB$3="計画",AX59/4,IF($BB$3="実績",【記載例】認知症型通所介護!AX59/(【記載例】認知症型通所介護!$BB$8/7),""))</f>
        <v>0</v>
      </c>
      <c r="BA59" s="297"/>
      <c r="BB59" s="366"/>
      <c r="BC59" s="321"/>
      <c r="BD59" s="321"/>
      <c r="BE59" s="321"/>
      <c r="BF59" s="322"/>
    </row>
    <row r="60" spans="1:58" ht="20.25" customHeight="1" thickBot="1" x14ac:dyDescent="0.45">
      <c r="A60" s="84"/>
      <c r="B60" s="412"/>
      <c r="C60" s="298"/>
      <c r="D60" s="299"/>
      <c r="E60" s="300"/>
      <c r="F60" s="116">
        <f>C59</f>
        <v>0</v>
      </c>
      <c r="G60" s="413"/>
      <c r="H60" s="359"/>
      <c r="I60" s="360"/>
      <c r="J60" s="360"/>
      <c r="K60" s="361"/>
      <c r="L60" s="362"/>
      <c r="M60" s="363"/>
      <c r="N60" s="363"/>
      <c r="O60" s="364"/>
      <c r="P60" s="369" t="s">
        <v>50</v>
      </c>
      <c r="Q60" s="370"/>
      <c r="R60" s="371"/>
      <c r="S60" s="109" t="str">
        <f>IF(S58="","",VLOOKUP(S58,'シフト記号表（勤務時間帯)'!$C$5:$U$36,19,FALSE))</f>
        <v/>
      </c>
      <c r="T60" s="110" t="str">
        <f>IF(T58="","",VLOOKUP(T58,'シフト記号表（勤務時間帯)'!$C$5:$U$36,19,FALSE))</f>
        <v/>
      </c>
      <c r="U60" s="110" t="str">
        <f>IF(U58="","",VLOOKUP(U58,'シフト記号表（勤務時間帯)'!$C$5:$U$36,19,FALSE))</f>
        <v/>
      </c>
      <c r="V60" s="110" t="str">
        <f>IF(V58="","",VLOOKUP(V58,'シフト記号表（勤務時間帯)'!$C$5:$U$36,19,FALSE))</f>
        <v/>
      </c>
      <c r="W60" s="110" t="str">
        <f>IF(W58="","",VLOOKUP(W58,'シフト記号表（勤務時間帯)'!$C$5:$U$36,19,FALSE))</f>
        <v/>
      </c>
      <c r="X60" s="110" t="str">
        <f>IF(X58="","",VLOOKUP(X58,'シフト記号表（勤務時間帯)'!$C$5:$U$36,19,FALSE))</f>
        <v/>
      </c>
      <c r="Y60" s="111" t="str">
        <f>IF(Y58="","",VLOOKUP(Y58,'シフト記号表（勤務時間帯)'!$C$5:$U$36,19,FALSE))</f>
        <v/>
      </c>
      <c r="Z60" s="109" t="str">
        <f>IF(Z58="","",VLOOKUP(Z58,'シフト記号表（勤務時間帯)'!$C$5:$U$36,19,FALSE))</f>
        <v/>
      </c>
      <c r="AA60" s="110" t="str">
        <f>IF(AA58="","",VLOOKUP(AA58,'シフト記号表（勤務時間帯)'!$C$5:$U$36,19,FALSE))</f>
        <v/>
      </c>
      <c r="AB60" s="110" t="str">
        <f>IF(AB58="","",VLOOKUP(AB58,'シフト記号表（勤務時間帯)'!$C$5:$U$36,19,FALSE))</f>
        <v/>
      </c>
      <c r="AC60" s="110" t="str">
        <f>IF(AC58="","",VLOOKUP(AC58,'シフト記号表（勤務時間帯)'!$C$5:$U$36,19,FALSE))</f>
        <v/>
      </c>
      <c r="AD60" s="110" t="str">
        <f>IF(AD58="","",VLOOKUP(AD58,'シフト記号表（勤務時間帯)'!$C$5:$U$36,19,FALSE))</f>
        <v/>
      </c>
      <c r="AE60" s="110" t="str">
        <f>IF(AE58="","",VLOOKUP(AE58,'シフト記号表（勤務時間帯)'!$C$5:$U$36,19,FALSE))</f>
        <v/>
      </c>
      <c r="AF60" s="111" t="str">
        <f>IF(AF58="","",VLOOKUP(AF58,'シフト記号表（勤務時間帯)'!$C$5:$U$36,19,FALSE))</f>
        <v/>
      </c>
      <c r="AG60" s="109" t="str">
        <f>IF(AG58="","",VLOOKUP(AG58,'シフト記号表（勤務時間帯)'!$C$5:$U$36,19,FALSE))</f>
        <v/>
      </c>
      <c r="AH60" s="110" t="str">
        <f>IF(AH58="","",VLOOKUP(AH58,'シフト記号表（勤務時間帯)'!$C$5:$U$36,19,FALSE))</f>
        <v/>
      </c>
      <c r="AI60" s="110" t="str">
        <f>IF(AI58="","",VLOOKUP(AI58,'シフト記号表（勤務時間帯)'!$C$5:$U$36,19,FALSE))</f>
        <v/>
      </c>
      <c r="AJ60" s="110" t="str">
        <f>IF(AJ58="","",VLOOKUP(AJ58,'シフト記号表（勤務時間帯)'!$C$5:$U$36,19,FALSE))</f>
        <v/>
      </c>
      <c r="AK60" s="110" t="str">
        <f>IF(AK58="","",VLOOKUP(AK58,'シフト記号表（勤務時間帯)'!$C$5:$U$36,19,FALSE))</f>
        <v/>
      </c>
      <c r="AL60" s="110" t="str">
        <f>IF(AL58="","",VLOOKUP(AL58,'シフト記号表（勤務時間帯)'!$C$5:$U$36,19,FALSE))</f>
        <v/>
      </c>
      <c r="AM60" s="111" t="str">
        <f>IF(AM58="","",VLOOKUP(AM58,'シフト記号表（勤務時間帯)'!$C$5:$U$36,19,FALSE))</f>
        <v/>
      </c>
      <c r="AN60" s="109" t="str">
        <f>IF(AN58="","",VLOOKUP(AN58,'シフト記号表（勤務時間帯)'!$C$5:$U$36,19,FALSE))</f>
        <v/>
      </c>
      <c r="AO60" s="110" t="str">
        <f>IF(AO58="","",VLOOKUP(AO58,'シフト記号表（勤務時間帯)'!$C$5:$U$36,19,FALSE))</f>
        <v/>
      </c>
      <c r="AP60" s="110" t="str">
        <f>IF(AP58="","",VLOOKUP(AP58,'シフト記号表（勤務時間帯)'!$C$5:$U$36,19,FALSE))</f>
        <v/>
      </c>
      <c r="AQ60" s="110" t="str">
        <f>IF(AQ58="","",VLOOKUP(AQ58,'シフト記号表（勤務時間帯)'!$C$5:$U$36,19,FALSE))</f>
        <v/>
      </c>
      <c r="AR60" s="110" t="str">
        <f>IF(AR58="","",VLOOKUP(AR58,'シフト記号表（勤務時間帯)'!$C$5:$U$36,19,FALSE))</f>
        <v/>
      </c>
      <c r="AS60" s="110" t="str">
        <f>IF(AS58="","",VLOOKUP(AS58,'シフト記号表（勤務時間帯)'!$C$5:$U$36,19,FALSE))</f>
        <v/>
      </c>
      <c r="AT60" s="111" t="str">
        <f>IF(AT58="","",VLOOKUP(AT58,'シフト記号表（勤務時間帯)'!$C$5:$U$36,19,FALSE))</f>
        <v/>
      </c>
      <c r="AU60" s="109" t="str">
        <f>IF(AU58="","",VLOOKUP(AU58,'シフト記号表（勤務時間帯)'!$C$5:$U$36,19,FALSE))</f>
        <v/>
      </c>
      <c r="AV60" s="110" t="str">
        <f>IF(AV58="","",VLOOKUP(AV58,'シフト記号表（勤務時間帯)'!$C$5:$U$36,19,FALSE))</f>
        <v/>
      </c>
      <c r="AW60" s="111" t="str">
        <f>IF(AW58="","",VLOOKUP(AW58,'シフト記号表（勤務時間帯)'!$C$5:$U$36,19,FALSE))</f>
        <v/>
      </c>
      <c r="AX60" s="387">
        <f>IF($BB$3="計画",SUM(S60:AT60),IF($BB$3="実績",SUM(S60:AW60),""))</f>
        <v>0</v>
      </c>
      <c r="AY60" s="388"/>
      <c r="AZ60" s="389">
        <f>IF($BB$3="計画",AX60/4,IF($BB$3="実績",【記載例】認知症型通所介護!AX60/(【記載例】認知症型通所介護!$BB$8/7),""))</f>
        <v>0</v>
      </c>
      <c r="BA60" s="390"/>
      <c r="BB60" s="368"/>
      <c r="BC60" s="363"/>
      <c r="BD60" s="363"/>
      <c r="BE60" s="363"/>
      <c r="BF60" s="364"/>
    </row>
    <row r="61" spans="1:58" s="25" customFormat="1" ht="6" customHeight="1" thickBot="1" x14ac:dyDescent="0.45">
      <c r="A61" s="169"/>
      <c r="B61" s="120"/>
      <c r="C61" s="121"/>
      <c r="D61" s="121"/>
      <c r="E61" s="121"/>
      <c r="F61" s="122"/>
      <c r="G61" s="122"/>
      <c r="H61" s="123"/>
      <c r="I61" s="123"/>
      <c r="J61" s="123"/>
      <c r="K61" s="123"/>
      <c r="L61" s="122"/>
      <c r="M61" s="122"/>
      <c r="N61" s="122"/>
      <c r="O61" s="122"/>
      <c r="P61" s="124"/>
      <c r="Q61" s="124"/>
      <c r="R61" s="124"/>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5"/>
      <c r="AY61" s="125"/>
      <c r="AZ61" s="125"/>
      <c r="BA61" s="125"/>
      <c r="BB61" s="122"/>
      <c r="BC61" s="122"/>
      <c r="BD61" s="122"/>
      <c r="BE61" s="122"/>
      <c r="BF61" s="126"/>
    </row>
    <row r="62" spans="1:58" ht="20.100000000000001" customHeight="1" x14ac:dyDescent="0.4">
      <c r="A62" s="84"/>
      <c r="B62" s="127"/>
      <c r="C62" s="128"/>
      <c r="D62" s="128"/>
      <c r="E62" s="128"/>
      <c r="F62" s="128"/>
      <c r="G62" s="128"/>
      <c r="H62" s="391" t="s">
        <v>149</v>
      </c>
      <c r="I62" s="391"/>
      <c r="J62" s="391"/>
      <c r="K62" s="391"/>
      <c r="L62" s="391"/>
      <c r="M62" s="391"/>
      <c r="N62" s="391"/>
      <c r="O62" s="391"/>
      <c r="P62" s="391"/>
      <c r="Q62" s="391"/>
      <c r="R62" s="392"/>
      <c r="S62" s="129" t="str">
        <f t="shared" ref="S62:AW62" si="1">IF(SUMIF($F$22:$F$60, "生活相談員", S22:S60)=0,"",SUMIF($F$22:$F$60,"生活相談員",S22:S60))</f>
        <v/>
      </c>
      <c r="T62" s="130" t="str">
        <f t="shared" si="1"/>
        <v/>
      </c>
      <c r="U62" s="130" t="str">
        <f t="shared" si="1"/>
        <v/>
      </c>
      <c r="V62" s="130" t="str">
        <f t="shared" si="1"/>
        <v/>
      </c>
      <c r="W62" s="130" t="str">
        <f t="shared" si="1"/>
        <v/>
      </c>
      <c r="X62" s="130" t="str">
        <f t="shared" si="1"/>
        <v/>
      </c>
      <c r="Y62" s="131" t="str">
        <f t="shared" si="1"/>
        <v/>
      </c>
      <c r="Z62" s="129" t="str">
        <f t="shared" si="1"/>
        <v/>
      </c>
      <c r="AA62" s="130" t="str">
        <f t="shared" si="1"/>
        <v/>
      </c>
      <c r="AB62" s="130" t="str">
        <f t="shared" si="1"/>
        <v/>
      </c>
      <c r="AC62" s="130" t="str">
        <f t="shared" si="1"/>
        <v/>
      </c>
      <c r="AD62" s="130" t="str">
        <f t="shared" si="1"/>
        <v/>
      </c>
      <c r="AE62" s="130" t="str">
        <f t="shared" si="1"/>
        <v/>
      </c>
      <c r="AF62" s="131" t="str">
        <f t="shared" si="1"/>
        <v/>
      </c>
      <c r="AG62" s="129" t="str">
        <f t="shared" si="1"/>
        <v/>
      </c>
      <c r="AH62" s="130" t="str">
        <f t="shared" si="1"/>
        <v/>
      </c>
      <c r="AI62" s="130" t="str">
        <f t="shared" si="1"/>
        <v/>
      </c>
      <c r="AJ62" s="130" t="str">
        <f t="shared" si="1"/>
        <v/>
      </c>
      <c r="AK62" s="130" t="str">
        <f t="shared" si="1"/>
        <v/>
      </c>
      <c r="AL62" s="130" t="str">
        <f t="shared" si="1"/>
        <v/>
      </c>
      <c r="AM62" s="131" t="str">
        <f t="shared" si="1"/>
        <v/>
      </c>
      <c r="AN62" s="129" t="str">
        <f t="shared" si="1"/>
        <v/>
      </c>
      <c r="AO62" s="130" t="str">
        <f t="shared" si="1"/>
        <v/>
      </c>
      <c r="AP62" s="130" t="str">
        <f t="shared" si="1"/>
        <v/>
      </c>
      <c r="AQ62" s="130" t="str">
        <f t="shared" si="1"/>
        <v/>
      </c>
      <c r="AR62" s="130" t="str">
        <f t="shared" si="1"/>
        <v/>
      </c>
      <c r="AS62" s="130" t="str">
        <f t="shared" si="1"/>
        <v/>
      </c>
      <c r="AT62" s="131" t="str">
        <f t="shared" si="1"/>
        <v/>
      </c>
      <c r="AU62" s="129" t="str">
        <f t="shared" si="1"/>
        <v/>
      </c>
      <c r="AV62" s="130" t="str">
        <f t="shared" si="1"/>
        <v/>
      </c>
      <c r="AW62" s="131" t="str">
        <f t="shared" si="1"/>
        <v/>
      </c>
      <c r="AX62" s="393" t="str">
        <f>IF(SUMIF($C$22:$C$60, "生活相談員", AX22:AY60)=0,"",SUMIF($C$22:$C$60,"生活相談員",AX22:AY60))</f>
        <v/>
      </c>
      <c r="AY62" s="394"/>
      <c r="AZ62" s="395" t="str">
        <f>IF(AX62="","",IF($BB$3="計画",AX62/4,IF($BB$3="実績",AX62/(【記載例】認知症型通所介護!$BB$8/7),"")))</f>
        <v/>
      </c>
      <c r="BA62" s="396"/>
      <c r="BB62" s="372"/>
      <c r="BC62" s="373"/>
      <c r="BD62" s="373"/>
      <c r="BE62" s="373"/>
      <c r="BF62" s="374"/>
    </row>
    <row r="63" spans="1:58" ht="20.25" customHeight="1" x14ac:dyDescent="0.4">
      <c r="A63" s="84"/>
      <c r="B63" s="132"/>
      <c r="C63" s="133"/>
      <c r="D63" s="133"/>
      <c r="E63" s="133"/>
      <c r="F63" s="133"/>
      <c r="G63" s="133"/>
      <c r="H63" s="397" t="s">
        <v>213</v>
      </c>
      <c r="I63" s="397"/>
      <c r="J63" s="397"/>
      <c r="K63" s="397"/>
      <c r="L63" s="397"/>
      <c r="M63" s="397"/>
      <c r="N63" s="397"/>
      <c r="O63" s="397"/>
      <c r="P63" s="397"/>
      <c r="Q63" s="397"/>
      <c r="R63" s="398"/>
      <c r="S63" s="134" t="str">
        <f>IF(SUMIF($F$22:$F$60, "看護職員", S22:S60)=0,"",SUMIF($F$22:$F$60, "看護職員", S22:S60))</f>
        <v/>
      </c>
      <c r="T63" s="135" t="str">
        <f t="shared" ref="T63:AW63" si="2">IF(SUMIF($F$22:$F$60, "看護職員", T22:T60)=0,"",SUMIF($F$22:$F$60, "看護職員", T22:T60))</f>
        <v/>
      </c>
      <c r="U63" s="135" t="str">
        <f t="shared" si="2"/>
        <v/>
      </c>
      <c r="V63" s="135" t="str">
        <f t="shared" si="2"/>
        <v/>
      </c>
      <c r="W63" s="135" t="str">
        <f t="shared" si="2"/>
        <v/>
      </c>
      <c r="X63" s="135" t="str">
        <f t="shared" si="2"/>
        <v/>
      </c>
      <c r="Y63" s="136" t="str">
        <f t="shared" si="2"/>
        <v/>
      </c>
      <c r="Z63" s="134" t="str">
        <f t="shared" si="2"/>
        <v/>
      </c>
      <c r="AA63" s="135" t="str">
        <f t="shared" si="2"/>
        <v/>
      </c>
      <c r="AB63" s="135" t="str">
        <f t="shared" si="2"/>
        <v/>
      </c>
      <c r="AC63" s="135" t="str">
        <f t="shared" si="2"/>
        <v/>
      </c>
      <c r="AD63" s="135" t="str">
        <f t="shared" si="2"/>
        <v/>
      </c>
      <c r="AE63" s="135" t="str">
        <f t="shared" si="2"/>
        <v/>
      </c>
      <c r="AF63" s="136" t="str">
        <f t="shared" si="2"/>
        <v/>
      </c>
      <c r="AG63" s="134" t="str">
        <f t="shared" si="2"/>
        <v/>
      </c>
      <c r="AH63" s="135" t="str">
        <f t="shared" si="2"/>
        <v/>
      </c>
      <c r="AI63" s="135" t="str">
        <f t="shared" si="2"/>
        <v/>
      </c>
      <c r="AJ63" s="135" t="str">
        <f t="shared" si="2"/>
        <v/>
      </c>
      <c r="AK63" s="135" t="str">
        <f t="shared" si="2"/>
        <v/>
      </c>
      <c r="AL63" s="135" t="str">
        <f t="shared" si="2"/>
        <v/>
      </c>
      <c r="AM63" s="136" t="str">
        <f t="shared" si="2"/>
        <v/>
      </c>
      <c r="AN63" s="134" t="str">
        <f t="shared" si="2"/>
        <v/>
      </c>
      <c r="AO63" s="135" t="str">
        <f t="shared" si="2"/>
        <v/>
      </c>
      <c r="AP63" s="135" t="str">
        <f t="shared" si="2"/>
        <v/>
      </c>
      <c r="AQ63" s="135" t="str">
        <f t="shared" si="2"/>
        <v/>
      </c>
      <c r="AR63" s="135" t="str">
        <f t="shared" si="2"/>
        <v/>
      </c>
      <c r="AS63" s="135" t="str">
        <f t="shared" si="2"/>
        <v/>
      </c>
      <c r="AT63" s="136" t="str">
        <f t="shared" si="2"/>
        <v/>
      </c>
      <c r="AU63" s="134" t="str">
        <f t="shared" si="2"/>
        <v/>
      </c>
      <c r="AV63" s="135" t="str">
        <f t="shared" si="2"/>
        <v/>
      </c>
      <c r="AW63" s="136" t="str">
        <f t="shared" si="2"/>
        <v/>
      </c>
      <c r="AX63" s="399" t="str">
        <f>IF(SUMIF($C$22:$C$60, "看護職員", AX22:AX60)=0,"",SUMIF($C$22:$C$60, "看護職員", AX22:AX60))</f>
        <v/>
      </c>
      <c r="AY63" s="400"/>
      <c r="AZ63" s="401" t="str">
        <f>IF(AX63="","",IF($BB$3="計画",AX63/4,IF($BB$3="実績",AX63/(【記載例】認知症型通所介護!$BB$8/7),"")))</f>
        <v/>
      </c>
      <c r="BA63" s="402"/>
      <c r="BB63" s="375"/>
      <c r="BC63" s="376"/>
      <c r="BD63" s="376"/>
      <c r="BE63" s="376"/>
      <c r="BF63" s="377"/>
    </row>
    <row r="64" spans="1:58" ht="20.25" customHeight="1" x14ac:dyDescent="0.4">
      <c r="A64" s="84"/>
      <c r="B64" s="132"/>
      <c r="C64" s="133"/>
      <c r="D64" s="133"/>
      <c r="E64" s="133"/>
      <c r="F64" s="133"/>
      <c r="G64" s="133"/>
      <c r="H64" s="397" t="s">
        <v>214</v>
      </c>
      <c r="I64" s="397"/>
      <c r="J64" s="397"/>
      <c r="K64" s="397"/>
      <c r="L64" s="397"/>
      <c r="M64" s="397"/>
      <c r="N64" s="397"/>
      <c r="O64" s="397"/>
      <c r="P64" s="397"/>
      <c r="Q64" s="397"/>
      <c r="R64" s="398"/>
      <c r="S64" s="134" t="str">
        <f t="shared" ref="S64:AW64" si="3">IF(SUMIF($F$22:$F$60, "介護職員", S22:S60)=0,"",SUMIF($F$22:$F$60, "介護職員", S22:S60))</f>
        <v/>
      </c>
      <c r="T64" s="135" t="str">
        <f t="shared" si="3"/>
        <v/>
      </c>
      <c r="U64" s="135" t="str">
        <f t="shared" si="3"/>
        <v/>
      </c>
      <c r="V64" s="135" t="str">
        <f t="shared" si="3"/>
        <v/>
      </c>
      <c r="W64" s="135" t="str">
        <f t="shared" si="3"/>
        <v/>
      </c>
      <c r="X64" s="135" t="str">
        <f t="shared" si="3"/>
        <v/>
      </c>
      <c r="Y64" s="136" t="str">
        <f t="shared" si="3"/>
        <v/>
      </c>
      <c r="Z64" s="134" t="str">
        <f t="shared" si="3"/>
        <v/>
      </c>
      <c r="AA64" s="135" t="str">
        <f t="shared" si="3"/>
        <v/>
      </c>
      <c r="AB64" s="135" t="str">
        <f t="shared" si="3"/>
        <v/>
      </c>
      <c r="AC64" s="135" t="str">
        <f t="shared" si="3"/>
        <v/>
      </c>
      <c r="AD64" s="135" t="str">
        <f t="shared" si="3"/>
        <v/>
      </c>
      <c r="AE64" s="135" t="str">
        <f t="shared" si="3"/>
        <v/>
      </c>
      <c r="AF64" s="136" t="str">
        <f t="shared" si="3"/>
        <v/>
      </c>
      <c r="AG64" s="134" t="str">
        <f t="shared" si="3"/>
        <v/>
      </c>
      <c r="AH64" s="135" t="str">
        <f t="shared" si="3"/>
        <v/>
      </c>
      <c r="AI64" s="135" t="str">
        <f t="shared" si="3"/>
        <v/>
      </c>
      <c r="AJ64" s="135" t="str">
        <f t="shared" si="3"/>
        <v/>
      </c>
      <c r="AK64" s="135" t="str">
        <f t="shared" si="3"/>
        <v/>
      </c>
      <c r="AL64" s="135" t="str">
        <f t="shared" si="3"/>
        <v/>
      </c>
      <c r="AM64" s="136" t="str">
        <f t="shared" si="3"/>
        <v/>
      </c>
      <c r="AN64" s="134" t="str">
        <f t="shared" si="3"/>
        <v/>
      </c>
      <c r="AO64" s="135" t="str">
        <f t="shared" si="3"/>
        <v/>
      </c>
      <c r="AP64" s="135" t="str">
        <f t="shared" si="3"/>
        <v/>
      </c>
      <c r="AQ64" s="135" t="str">
        <f t="shared" si="3"/>
        <v/>
      </c>
      <c r="AR64" s="135" t="str">
        <f t="shared" si="3"/>
        <v/>
      </c>
      <c r="AS64" s="135" t="str">
        <f t="shared" si="3"/>
        <v/>
      </c>
      <c r="AT64" s="136" t="str">
        <f t="shared" si="3"/>
        <v/>
      </c>
      <c r="AU64" s="134" t="str">
        <f t="shared" si="3"/>
        <v/>
      </c>
      <c r="AV64" s="135" t="str">
        <f t="shared" si="3"/>
        <v/>
      </c>
      <c r="AW64" s="136" t="str">
        <f t="shared" si="3"/>
        <v/>
      </c>
      <c r="AX64" s="399" t="str">
        <f>IF(SUMIF($C$22:$C$60, "介護職員", AX22:AX60)=0,"",SUMIF($C$22:$C$60, "介護職員", AX22:AX60))</f>
        <v/>
      </c>
      <c r="AY64" s="400"/>
      <c r="AZ64" s="401" t="str">
        <f>IF(AX64="","",IF($BB$3="計画",AX64/4,IF($BB$3="実績",AX64/(【記載例】認知症型通所介護!$BB$8/7),"")))</f>
        <v/>
      </c>
      <c r="BA64" s="402"/>
      <c r="BB64" s="375"/>
      <c r="BC64" s="376"/>
      <c r="BD64" s="376"/>
      <c r="BE64" s="376"/>
      <c r="BF64" s="377"/>
    </row>
    <row r="65" spans="1:73" ht="20.25" customHeight="1" x14ac:dyDescent="0.4">
      <c r="A65" s="84"/>
      <c r="B65" s="132"/>
      <c r="C65" s="133"/>
      <c r="D65" s="133"/>
      <c r="E65" s="133"/>
      <c r="F65" s="133"/>
      <c r="G65" s="133"/>
      <c r="H65" s="397" t="s">
        <v>215</v>
      </c>
      <c r="I65" s="397"/>
      <c r="J65" s="397"/>
      <c r="K65" s="397"/>
      <c r="L65" s="397"/>
      <c r="M65" s="397"/>
      <c r="N65" s="397"/>
      <c r="O65" s="397"/>
      <c r="P65" s="397"/>
      <c r="Q65" s="397"/>
      <c r="R65" s="398"/>
      <c r="S65" s="137"/>
      <c r="T65" s="138"/>
      <c r="U65" s="138"/>
      <c r="V65" s="138"/>
      <c r="W65" s="138"/>
      <c r="X65" s="138"/>
      <c r="Y65" s="139"/>
      <c r="Z65" s="137"/>
      <c r="AA65" s="138"/>
      <c r="AB65" s="138"/>
      <c r="AC65" s="138"/>
      <c r="AD65" s="138"/>
      <c r="AE65" s="138"/>
      <c r="AF65" s="139"/>
      <c r="AG65" s="137"/>
      <c r="AH65" s="138"/>
      <c r="AI65" s="138"/>
      <c r="AJ65" s="138"/>
      <c r="AK65" s="138"/>
      <c r="AL65" s="138"/>
      <c r="AM65" s="139"/>
      <c r="AN65" s="137"/>
      <c r="AO65" s="138"/>
      <c r="AP65" s="138"/>
      <c r="AQ65" s="138"/>
      <c r="AR65" s="138"/>
      <c r="AS65" s="138"/>
      <c r="AT65" s="139"/>
      <c r="AU65" s="137"/>
      <c r="AV65" s="138"/>
      <c r="AW65" s="139"/>
      <c r="AX65" s="403"/>
      <c r="AY65" s="404"/>
      <c r="AZ65" s="404"/>
      <c r="BA65" s="405"/>
      <c r="BB65" s="375"/>
      <c r="BC65" s="376"/>
      <c r="BD65" s="376"/>
      <c r="BE65" s="376"/>
      <c r="BF65" s="377"/>
    </row>
    <row r="66" spans="1:73" ht="20.25" customHeight="1" thickBot="1" x14ac:dyDescent="0.45">
      <c r="A66" s="84"/>
      <c r="B66" s="132"/>
      <c r="C66" s="133"/>
      <c r="D66" s="133"/>
      <c r="E66" s="133"/>
      <c r="F66" s="133"/>
      <c r="G66" s="133"/>
      <c r="H66" s="385" t="s">
        <v>216</v>
      </c>
      <c r="I66" s="385"/>
      <c r="J66" s="385"/>
      <c r="K66" s="385"/>
      <c r="L66" s="385"/>
      <c r="M66" s="385"/>
      <c r="N66" s="385"/>
      <c r="O66" s="385"/>
      <c r="P66" s="385"/>
      <c r="Q66" s="385"/>
      <c r="R66" s="386"/>
      <c r="S66" s="137"/>
      <c r="T66" s="138"/>
      <c r="U66" s="138"/>
      <c r="V66" s="138"/>
      <c r="W66" s="138"/>
      <c r="X66" s="138"/>
      <c r="Y66" s="139"/>
      <c r="Z66" s="137"/>
      <c r="AA66" s="138"/>
      <c r="AB66" s="138"/>
      <c r="AC66" s="138"/>
      <c r="AD66" s="138"/>
      <c r="AE66" s="138"/>
      <c r="AF66" s="139"/>
      <c r="AG66" s="137"/>
      <c r="AH66" s="138"/>
      <c r="AI66" s="138"/>
      <c r="AJ66" s="138"/>
      <c r="AK66" s="138"/>
      <c r="AL66" s="138"/>
      <c r="AM66" s="139"/>
      <c r="AN66" s="137"/>
      <c r="AO66" s="138"/>
      <c r="AP66" s="138"/>
      <c r="AQ66" s="138"/>
      <c r="AR66" s="138"/>
      <c r="AS66" s="138"/>
      <c r="AT66" s="139"/>
      <c r="AU66" s="137"/>
      <c r="AV66" s="138"/>
      <c r="AW66" s="139"/>
      <c r="AX66" s="406"/>
      <c r="AY66" s="407"/>
      <c r="AZ66" s="407"/>
      <c r="BA66" s="408"/>
      <c r="BB66" s="375"/>
      <c r="BC66" s="376"/>
      <c r="BD66" s="376"/>
      <c r="BE66" s="376"/>
      <c r="BF66" s="377"/>
    </row>
    <row r="67" spans="1:73" ht="18.75" customHeight="1" x14ac:dyDescent="0.4">
      <c r="A67" s="84"/>
      <c r="B67" s="240" t="s">
        <v>226</v>
      </c>
      <c r="C67" s="241"/>
      <c r="D67" s="241"/>
      <c r="E67" s="241"/>
      <c r="F67" s="241"/>
      <c r="G67" s="241"/>
      <c r="H67" s="244"/>
      <c r="I67" s="244"/>
      <c r="J67" s="244"/>
      <c r="K67" s="256"/>
      <c r="L67" s="381" t="s">
        <v>73</v>
      </c>
      <c r="M67" s="381"/>
      <c r="N67" s="381"/>
      <c r="O67" s="381"/>
      <c r="P67" s="381"/>
      <c r="Q67" s="381"/>
      <c r="R67" s="382"/>
      <c r="S67" s="140" t="str">
        <f>IF($L67="","",IF(COUNTIFS($F$22:$F$60,$L67,S$22:S$60,"&gt;0")=0,"",COUNTIFS($F$22:$F$60,$L67,S$22:S$60,"&gt;0")))</f>
        <v/>
      </c>
      <c r="T67" s="141" t="str">
        <f t="shared" ref="T67:AW71" si="4">IF($L67="","",IF(COUNTIFS($F$22:$F$60,$L67,T$22:T$60,"&gt;0")=0,"",COUNTIFS($F$22:$F$60,$L67,T$22:T$60,"&gt;0")))</f>
        <v/>
      </c>
      <c r="U67" s="141" t="str">
        <f t="shared" si="4"/>
        <v/>
      </c>
      <c r="V67" s="141" t="str">
        <f t="shared" si="4"/>
        <v/>
      </c>
      <c r="W67" s="141" t="str">
        <f t="shared" si="4"/>
        <v/>
      </c>
      <c r="X67" s="141" t="str">
        <f t="shared" si="4"/>
        <v/>
      </c>
      <c r="Y67" s="142" t="str">
        <f t="shared" si="4"/>
        <v/>
      </c>
      <c r="Z67" s="143" t="str">
        <f t="shared" si="4"/>
        <v/>
      </c>
      <c r="AA67" s="141" t="str">
        <f t="shared" si="4"/>
        <v/>
      </c>
      <c r="AB67" s="141" t="str">
        <f t="shared" si="4"/>
        <v/>
      </c>
      <c r="AC67" s="141" t="str">
        <f t="shared" si="4"/>
        <v/>
      </c>
      <c r="AD67" s="141" t="str">
        <f t="shared" si="4"/>
        <v/>
      </c>
      <c r="AE67" s="141" t="str">
        <f t="shared" si="4"/>
        <v/>
      </c>
      <c r="AF67" s="142" t="str">
        <f t="shared" si="4"/>
        <v/>
      </c>
      <c r="AG67" s="141" t="str">
        <f t="shared" si="4"/>
        <v/>
      </c>
      <c r="AH67" s="141" t="str">
        <f t="shared" si="4"/>
        <v/>
      </c>
      <c r="AI67" s="141" t="str">
        <f t="shared" si="4"/>
        <v/>
      </c>
      <c r="AJ67" s="141" t="str">
        <f t="shared" si="4"/>
        <v/>
      </c>
      <c r="AK67" s="141" t="str">
        <f t="shared" si="4"/>
        <v/>
      </c>
      <c r="AL67" s="141" t="str">
        <f t="shared" si="4"/>
        <v/>
      </c>
      <c r="AM67" s="142" t="str">
        <f t="shared" si="4"/>
        <v/>
      </c>
      <c r="AN67" s="141" t="str">
        <f t="shared" si="4"/>
        <v/>
      </c>
      <c r="AO67" s="141" t="str">
        <f t="shared" si="4"/>
        <v/>
      </c>
      <c r="AP67" s="141" t="str">
        <f t="shared" si="4"/>
        <v/>
      </c>
      <c r="AQ67" s="141" t="str">
        <f t="shared" si="4"/>
        <v/>
      </c>
      <c r="AR67" s="141" t="str">
        <f t="shared" si="4"/>
        <v/>
      </c>
      <c r="AS67" s="141" t="str">
        <f t="shared" si="4"/>
        <v/>
      </c>
      <c r="AT67" s="142" t="str">
        <f t="shared" si="4"/>
        <v/>
      </c>
      <c r="AU67" s="141" t="str">
        <f t="shared" si="4"/>
        <v/>
      </c>
      <c r="AV67" s="141" t="str">
        <f t="shared" si="4"/>
        <v/>
      </c>
      <c r="AW67" s="142" t="str">
        <f t="shared" si="4"/>
        <v/>
      </c>
      <c r="AX67" s="406"/>
      <c r="AY67" s="407"/>
      <c r="AZ67" s="407"/>
      <c r="BA67" s="408"/>
      <c r="BB67" s="375"/>
      <c r="BC67" s="376"/>
      <c r="BD67" s="376"/>
      <c r="BE67" s="376"/>
      <c r="BF67" s="377"/>
    </row>
    <row r="68" spans="1:73" ht="18.75" customHeight="1" x14ac:dyDescent="0.4">
      <c r="A68" s="84"/>
      <c r="B68" s="243"/>
      <c r="C68" s="244"/>
      <c r="D68" s="244"/>
      <c r="E68" s="244"/>
      <c r="F68" s="244"/>
      <c r="G68" s="244"/>
      <c r="H68" s="244"/>
      <c r="I68" s="244"/>
      <c r="J68" s="244"/>
      <c r="K68" s="256"/>
      <c r="L68" s="274" t="s">
        <v>5</v>
      </c>
      <c r="M68" s="274"/>
      <c r="N68" s="274"/>
      <c r="O68" s="274"/>
      <c r="P68" s="274"/>
      <c r="Q68" s="274"/>
      <c r="R68" s="275"/>
      <c r="S68" s="144" t="str">
        <f t="shared" ref="S68:AH71" si="5">IF($L68="","",IF(COUNTIFS($F$22:$F$60,$L68,S$22:S$60,"&gt;0")=0,"",COUNTIFS($F$22:$F$60,$L68,S$22:S$60,"&gt;0")))</f>
        <v/>
      </c>
      <c r="T68" s="145" t="str">
        <f>IF($L68="","",IF(COUNTIFS($F$22:$F$60,$L68,T$22:T$60,"&gt;0")=0,"",COUNTIFS($F$22:$F$60,$L68,T$22:T$60,"&gt;0")))</f>
        <v/>
      </c>
      <c r="U68" s="145" t="str">
        <f t="shared" si="5"/>
        <v/>
      </c>
      <c r="V68" s="145" t="str">
        <f t="shared" si="5"/>
        <v/>
      </c>
      <c r="W68" s="145" t="str">
        <f t="shared" si="5"/>
        <v/>
      </c>
      <c r="X68" s="145" t="str">
        <f t="shared" si="5"/>
        <v/>
      </c>
      <c r="Y68" s="146" t="str">
        <f t="shared" si="5"/>
        <v/>
      </c>
      <c r="Z68" s="147" t="str">
        <f t="shared" si="5"/>
        <v/>
      </c>
      <c r="AA68" s="145" t="str">
        <f t="shared" si="5"/>
        <v/>
      </c>
      <c r="AB68" s="145" t="str">
        <f t="shared" si="5"/>
        <v/>
      </c>
      <c r="AC68" s="145" t="str">
        <f t="shared" si="5"/>
        <v/>
      </c>
      <c r="AD68" s="145" t="str">
        <f t="shared" si="5"/>
        <v/>
      </c>
      <c r="AE68" s="145" t="str">
        <f t="shared" si="5"/>
        <v/>
      </c>
      <c r="AF68" s="146" t="str">
        <f t="shared" si="5"/>
        <v/>
      </c>
      <c r="AG68" s="145" t="str">
        <f t="shared" si="5"/>
        <v/>
      </c>
      <c r="AH68" s="145" t="str">
        <f t="shared" si="5"/>
        <v/>
      </c>
      <c r="AI68" s="145" t="str">
        <f t="shared" si="4"/>
        <v/>
      </c>
      <c r="AJ68" s="145" t="str">
        <f t="shared" si="4"/>
        <v/>
      </c>
      <c r="AK68" s="145" t="str">
        <f t="shared" si="4"/>
        <v/>
      </c>
      <c r="AL68" s="145" t="str">
        <f t="shared" si="4"/>
        <v/>
      </c>
      <c r="AM68" s="146" t="str">
        <f t="shared" si="4"/>
        <v/>
      </c>
      <c r="AN68" s="145" t="str">
        <f t="shared" si="4"/>
        <v/>
      </c>
      <c r="AO68" s="145" t="str">
        <f t="shared" si="4"/>
        <v/>
      </c>
      <c r="AP68" s="145" t="str">
        <f t="shared" si="4"/>
        <v/>
      </c>
      <c r="AQ68" s="145" t="str">
        <f t="shared" si="4"/>
        <v/>
      </c>
      <c r="AR68" s="145" t="str">
        <f t="shared" si="4"/>
        <v/>
      </c>
      <c r="AS68" s="145" t="str">
        <f t="shared" si="4"/>
        <v/>
      </c>
      <c r="AT68" s="146" t="str">
        <f t="shared" si="4"/>
        <v/>
      </c>
      <c r="AU68" s="145" t="str">
        <f t="shared" si="4"/>
        <v/>
      </c>
      <c r="AV68" s="145" t="str">
        <f t="shared" si="4"/>
        <v/>
      </c>
      <c r="AW68" s="146" t="str">
        <f t="shared" si="4"/>
        <v/>
      </c>
      <c r="AX68" s="406"/>
      <c r="AY68" s="407"/>
      <c r="AZ68" s="407"/>
      <c r="BA68" s="408"/>
      <c r="BB68" s="375"/>
      <c r="BC68" s="376"/>
      <c r="BD68" s="376"/>
      <c r="BE68" s="376"/>
      <c r="BF68" s="377"/>
    </row>
    <row r="69" spans="1:73" ht="18.75" customHeight="1" x14ac:dyDescent="0.4">
      <c r="A69" s="84"/>
      <c r="B69" s="243"/>
      <c r="C69" s="244"/>
      <c r="D69" s="244"/>
      <c r="E69" s="244"/>
      <c r="F69" s="244"/>
      <c r="G69" s="244"/>
      <c r="H69" s="244"/>
      <c r="I69" s="244"/>
      <c r="J69" s="244"/>
      <c r="K69" s="256"/>
      <c r="L69" s="274" t="s">
        <v>74</v>
      </c>
      <c r="M69" s="274"/>
      <c r="N69" s="274"/>
      <c r="O69" s="274"/>
      <c r="P69" s="274"/>
      <c r="Q69" s="274"/>
      <c r="R69" s="275"/>
      <c r="S69" s="144" t="str">
        <f t="shared" si="5"/>
        <v/>
      </c>
      <c r="T69" s="145" t="str">
        <f t="shared" si="4"/>
        <v/>
      </c>
      <c r="U69" s="145" t="str">
        <f t="shared" si="4"/>
        <v/>
      </c>
      <c r="V69" s="145" t="str">
        <f t="shared" si="4"/>
        <v/>
      </c>
      <c r="W69" s="145" t="str">
        <f t="shared" si="4"/>
        <v/>
      </c>
      <c r="X69" s="145" t="str">
        <f>IF($L69="","",IF(COUNTIFS($F$22:$F$60,$L69,X$22:X$60,"&gt;0")=0,"",COUNTIFS($F$22:$F$60,$L69,X$22:X$60,"&gt;0")))</f>
        <v/>
      </c>
      <c r="Y69" s="146" t="str">
        <f t="shared" si="4"/>
        <v/>
      </c>
      <c r="Z69" s="147" t="str">
        <f t="shared" si="4"/>
        <v/>
      </c>
      <c r="AA69" s="145" t="str">
        <f t="shared" si="4"/>
        <v/>
      </c>
      <c r="AB69" s="145" t="str">
        <f t="shared" si="4"/>
        <v/>
      </c>
      <c r="AC69" s="145" t="str">
        <f t="shared" si="4"/>
        <v/>
      </c>
      <c r="AD69" s="145" t="str">
        <f t="shared" si="4"/>
        <v/>
      </c>
      <c r="AE69" s="145" t="str">
        <f t="shared" si="4"/>
        <v/>
      </c>
      <c r="AF69" s="146" t="str">
        <f t="shared" si="4"/>
        <v/>
      </c>
      <c r="AG69" s="145" t="str">
        <f t="shared" si="4"/>
        <v/>
      </c>
      <c r="AH69" s="145" t="str">
        <f t="shared" si="4"/>
        <v/>
      </c>
      <c r="AI69" s="145" t="str">
        <f t="shared" si="4"/>
        <v/>
      </c>
      <c r="AJ69" s="145" t="str">
        <f t="shared" si="4"/>
        <v/>
      </c>
      <c r="AK69" s="145" t="str">
        <f t="shared" si="4"/>
        <v/>
      </c>
      <c r="AL69" s="145" t="str">
        <f t="shared" si="4"/>
        <v/>
      </c>
      <c r="AM69" s="146" t="str">
        <f t="shared" si="4"/>
        <v/>
      </c>
      <c r="AN69" s="145" t="str">
        <f t="shared" si="4"/>
        <v/>
      </c>
      <c r="AO69" s="145" t="str">
        <f t="shared" si="4"/>
        <v/>
      </c>
      <c r="AP69" s="145" t="str">
        <f t="shared" si="4"/>
        <v/>
      </c>
      <c r="AQ69" s="145" t="str">
        <f t="shared" si="4"/>
        <v/>
      </c>
      <c r="AR69" s="145" t="str">
        <f t="shared" si="4"/>
        <v/>
      </c>
      <c r="AS69" s="145" t="str">
        <f t="shared" si="4"/>
        <v/>
      </c>
      <c r="AT69" s="146" t="str">
        <f t="shared" si="4"/>
        <v/>
      </c>
      <c r="AU69" s="145" t="str">
        <f t="shared" si="4"/>
        <v/>
      </c>
      <c r="AV69" s="145" t="str">
        <f t="shared" si="4"/>
        <v/>
      </c>
      <c r="AW69" s="146" t="str">
        <f t="shared" si="4"/>
        <v/>
      </c>
      <c r="AX69" s="406"/>
      <c r="AY69" s="407"/>
      <c r="AZ69" s="407"/>
      <c r="BA69" s="408"/>
      <c r="BB69" s="375"/>
      <c r="BC69" s="376"/>
      <c r="BD69" s="376"/>
      <c r="BE69" s="376"/>
      <c r="BF69" s="377"/>
    </row>
    <row r="70" spans="1:73" ht="18.75" customHeight="1" x14ac:dyDescent="0.4">
      <c r="A70" s="84"/>
      <c r="B70" s="243"/>
      <c r="C70" s="244"/>
      <c r="D70" s="244"/>
      <c r="E70" s="244"/>
      <c r="F70" s="244"/>
      <c r="G70" s="244"/>
      <c r="H70" s="244"/>
      <c r="I70" s="244"/>
      <c r="J70" s="244"/>
      <c r="K70" s="256"/>
      <c r="L70" s="274" t="s">
        <v>75</v>
      </c>
      <c r="M70" s="274"/>
      <c r="N70" s="274"/>
      <c r="O70" s="274"/>
      <c r="P70" s="274"/>
      <c r="Q70" s="274"/>
      <c r="R70" s="275"/>
      <c r="S70" s="144" t="str">
        <f t="shared" si="5"/>
        <v/>
      </c>
      <c r="T70" s="145" t="str">
        <f t="shared" si="4"/>
        <v/>
      </c>
      <c r="U70" s="145" t="str">
        <f t="shared" si="4"/>
        <v/>
      </c>
      <c r="V70" s="145" t="str">
        <f t="shared" si="4"/>
        <v/>
      </c>
      <c r="W70" s="145" t="str">
        <f t="shared" si="4"/>
        <v/>
      </c>
      <c r="X70" s="145" t="str">
        <f t="shared" si="4"/>
        <v/>
      </c>
      <c r="Y70" s="146" t="str">
        <f t="shared" si="4"/>
        <v/>
      </c>
      <c r="Z70" s="147" t="str">
        <f t="shared" si="4"/>
        <v/>
      </c>
      <c r="AA70" s="145" t="str">
        <f t="shared" si="4"/>
        <v/>
      </c>
      <c r="AB70" s="145" t="str">
        <f t="shared" si="4"/>
        <v/>
      </c>
      <c r="AC70" s="145" t="str">
        <f t="shared" si="4"/>
        <v/>
      </c>
      <c r="AD70" s="145" t="str">
        <f t="shared" si="4"/>
        <v/>
      </c>
      <c r="AE70" s="145" t="str">
        <f t="shared" si="4"/>
        <v/>
      </c>
      <c r="AF70" s="146" t="str">
        <f t="shared" si="4"/>
        <v/>
      </c>
      <c r="AG70" s="145" t="str">
        <f t="shared" si="4"/>
        <v/>
      </c>
      <c r="AH70" s="145" t="str">
        <f t="shared" si="4"/>
        <v/>
      </c>
      <c r="AI70" s="145" t="str">
        <f t="shared" si="4"/>
        <v/>
      </c>
      <c r="AJ70" s="145" t="str">
        <f t="shared" si="4"/>
        <v/>
      </c>
      <c r="AK70" s="145" t="str">
        <f t="shared" si="4"/>
        <v/>
      </c>
      <c r="AL70" s="145" t="str">
        <f t="shared" si="4"/>
        <v/>
      </c>
      <c r="AM70" s="146" t="str">
        <f t="shared" si="4"/>
        <v/>
      </c>
      <c r="AN70" s="145" t="str">
        <f t="shared" si="4"/>
        <v/>
      </c>
      <c r="AO70" s="145" t="str">
        <f t="shared" si="4"/>
        <v/>
      </c>
      <c r="AP70" s="145" t="str">
        <f t="shared" si="4"/>
        <v/>
      </c>
      <c r="AQ70" s="145" t="str">
        <f t="shared" si="4"/>
        <v/>
      </c>
      <c r="AR70" s="145" t="str">
        <f t="shared" si="4"/>
        <v/>
      </c>
      <c r="AS70" s="145" t="str">
        <f t="shared" si="4"/>
        <v/>
      </c>
      <c r="AT70" s="146" t="str">
        <f t="shared" si="4"/>
        <v/>
      </c>
      <c r="AU70" s="145" t="str">
        <f t="shared" si="4"/>
        <v/>
      </c>
      <c r="AV70" s="145" t="str">
        <f t="shared" si="4"/>
        <v/>
      </c>
      <c r="AW70" s="146" t="str">
        <f t="shared" si="4"/>
        <v/>
      </c>
      <c r="AX70" s="406"/>
      <c r="AY70" s="407"/>
      <c r="AZ70" s="407"/>
      <c r="BA70" s="408"/>
      <c r="BB70" s="375"/>
      <c r="BC70" s="376"/>
      <c r="BD70" s="376"/>
      <c r="BE70" s="376"/>
      <c r="BF70" s="377"/>
    </row>
    <row r="71" spans="1:73" ht="19.5" customHeight="1" thickBot="1" x14ac:dyDescent="0.45">
      <c r="A71" s="84"/>
      <c r="B71" s="246"/>
      <c r="C71" s="247"/>
      <c r="D71" s="247"/>
      <c r="E71" s="247"/>
      <c r="F71" s="247"/>
      <c r="G71" s="247"/>
      <c r="H71" s="247"/>
      <c r="I71" s="247"/>
      <c r="J71" s="247"/>
      <c r="K71" s="257"/>
      <c r="L71" s="383"/>
      <c r="M71" s="383"/>
      <c r="N71" s="383"/>
      <c r="O71" s="383"/>
      <c r="P71" s="383"/>
      <c r="Q71" s="383"/>
      <c r="R71" s="384"/>
      <c r="S71" s="148" t="str">
        <f t="shared" si="5"/>
        <v/>
      </c>
      <c r="T71" s="149" t="str">
        <f t="shared" si="4"/>
        <v/>
      </c>
      <c r="U71" s="149" t="str">
        <f t="shared" si="4"/>
        <v/>
      </c>
      <c r="V71" s="149" t="str">
        <f t="shared" si="4"/>
        <v/>
      </c>
      <c r="W71" s="149" t="str">
        <f t="shared" si="4"/>
        <v/>
      </c>
      <c r="X71" s="149" t="str">
        <f t="shared" si="4"/>
        <v/>
      </c>
      <c r="Y71" s="150" t="str">
        <f t="shared" si="4"/>
        <v/>
      </c>
      <c r="Z71" s="151" t="str">
        <f t="shared" si="4"/>
        <v/>
      </c>
      <c r="AA71" s="149" t="str">
        <f t="shared" si="4"/>
        <v/>
      </c>
      <c r="AB71" s="149" t="str">
        <f t="shared" si="4"/>
        <v/>
      </c>
      <c r="AC71" s="149" t="str">
        <f t="shared" si="4"/>
        <v/>
      </c>
      <c r="AD71" s="149" t="str">
        <f t="shared" si="4"/>
        <v/>
      </c>
      <c r="AE71" s="149" t="str">
        <f t="shared" si="4"/>
        <v/>
      </c>
      <c r="AF71" s="150" t="str">
        <f t="shared" si="4"/>
        <v/>
      </c>
      <c r="AG71" s="149" t="str">
        <f t="shared" si="4"/>
        <v/>
      </c>
      <c r="AH71" s="149" t="str">
        <f t="shared" si="4"/>
        <v/>
      </c>
      <c r="AI71" s="149" t="str">
        <f t="shared" si="4"/>
        <v/>
      </c>
      <c r="AJ71" s="149" t="str">
        <f t="shared" si="4"/>
        <v/>
      </c>
      <c r="AK71" s="149" t="str">
        <f t="shared" si="4"/>
        <v/>
      </c>
      <c r="AL71" s="149" t="str">
        <f t="shared" si="4"/>
        <v/>
      </c>
      <c r="AM71" s="150" t="str">
        <f t="shared" si="4"/>
        <v/>
      </c>
      <c r="AN71" s="149" t="str">
        <f t="shared" si="4"/>
        <v/>
      </c>
      <c r="AO71" s="149" t="str">
        <f t="shared" si="4"/>
        <v/>
      </c>
      <c r="AP71" s="149" t="str">
        <f t="shared" si="4"/>
        <v/>
      </c>
      <c r="AQ71" s="149" t="str">
        <f t="shared" si="4"/>
        <v/>
      </c>
      <c r="AR71" s="149" t="str">
        <f t="shared" si="4"/>
        <v/>
      </c>
      <c r="AS71" s="149" t="str">
        <f t="shared" si="4"/>
        <v/>
      </c>
      <c r="AT71" s="150" t="str">
        <f t="shared" si="4"/>
        <v/>
      </c>
      <c r="AU71" s="149" t="str">
        <f t="shared" si="4"/>
        <v/>
      </c>
      <c r="AV71" s="149" t="str">
        <f t="shared" si="4"/>
        <v/>
      </c>
      <c r="AW71" s="150" t="str">
        <f t="shared" si="4"/>
        <v/>
      </c>
      <c r="AX71" s="409"/>
      <c r="AY71" s="410"/>
      <c r="AZ71" s="410"/>
      <c r="BA71" s="411"/>
      <c r="BB71" s="378"/>
      <c r="BC71" s="379"/>
      <c r="BD71" s="379"/>
      <c r="BE71" s="379"/>
      <c r="BF71" s="380"/>
    </row>
    <row r="72" spans="1:73" ht="11.45" customHeight="1" x14ac:dyDescent="0.4">
      <c r="A72" s="13"/>
      <c r="B72" s="13"/>
      <c r="C72" s="13"/>
      <c r="D72" s="13"/>
      <c r="E72" s="13"/>
      <c r="F72" s="13"/>
      <c r="G72" s="13"/>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1"/>
      <c r="AS72" s="11"/>
      <c r="AT72" s="11"/>
      <c r="AU72" s="11"/>
      <c r="AV72" s="11"/>
      <c r="AW72" s="11"/>
      <c r="AX72" s="11"/>
      <c r="AY72" s="11"/>
      <c r="AZ72" s="11"/>
      <c r="BA72" s="11"/>
    </row>
    <row r="73" spans="1:73" ht="20.25" customHeight="1" x14ac:dyDescent="0.2">
      <c r="A73" s="14"/>
      <c r="B73" s="14"/>
      <c r="C73" s="13"/>
      <c r="D73" s="13"/>
      <c r="E73" s="13"/>
      <c r="F73" s="13"/>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2"/>
      <c r="AS73" s="12"/>
      <c r="AT73" s="12"/>
      <c r="AU73" s="12"/>
      <c r="AV73" s="12"/>
      <c r="BN73" s="2"/>
      <c r="BO73" s="1"/>
      <c r="BP73" s="2"/>
      <c r="BQ73" s="2"/>
      <c r="BR73" s="2"/>
      <c r="BS73" s="3"/>
      <c r="BT73" s="4"/>
      <c r="BU73" s="4"/>
    </row>
    <row r="74" spans="1:73" ht="20.25" customHeight="1" x14ac:dyDescent="0.4">
      <c r="A74" s="13"/>
      <c r="B74" s="13"/>
      <c r="C74" s="17"/>
      <c r="D74" s="17"/>
      <c r="E74" s="17"/>
      <c r="F74" s="17"/>
      <c r="G74" s="17"/>
      <c r="H74" s="15"/>
      <c r="I74" s="15"/>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row>
    <row r="75" spans="1:73" ht="20.25" customHeight="1" x14ac:dyDescent="0.4">
      <c r="A75" s="13"/>
      <c r="B75" s="13"/>
      <c r="C75" s="17"/>
      <c r="D75" s="17"/>
      <c r="E75" s="17"/>
      <c r="F75" s="17"/>
      <c r="G75" s="17"/>
      <c r="H75" s="15"/>
      <c r="I75" s="15"/>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row>
    <row r="76" spans="1:73" ht="20.25" customHeight="1" x14ac:dyDescent="0.4">
      <c r="A76" s="13"/>
      <c r="B76" s="13"/>
      <c r="C76" s="15"/>
      <c r="D76" s="15"/>
      <c r="E76" s="15"/>
      <c r="F76" s="15"/>
      <c r="G76" s="15"/>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row>
    <row r="77" spans="1:73" ht="20.25" customHeight="1" x14ac:dyDescent="0.4">
      <c r="A77" s="13"/>
      <c r="B77" s="13"/>
      <c r="C77" s="15"/>
      <c r="D77" s="15"/>
      <c r="E77" s="15"/>
      <c r="F77" s="15"/>
      <c r="G77" s="15"/>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row>
    <row r="78" spans="1:73" ht="20.25" customHeight="1" x14ac:dyDescent="0.4">
      <c r="A78" s="13"/>
      <c r="B78" s="13"/>
      <c r="C78" s="15"/>
      <c r="D78" s="15"/>
      <c r="E78" s="15"/>
      <c r="F78" s="15"/>
      <c r="G78" s="15"/>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row>
    <row r="79" spans="1:73" ht="20.25" customHeight="1" x14ac:dyDescent="0.4">
      <c r="C79" s="7"/>
      <c r="D79" s="7"/>
      <c r="E79" s="7"/>
      <c r="F79" s="7"/>
      <c r="G79" s="7"/>
    </row>
  </sheetData>
  <sheetProtection insertColumns="0" deleteRows="0"/>
  <mergeCells count="282">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7">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2:K6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59"/>
  <sheetViews>
    <sheetView topLeftCell="A49" workbookViewId="0">
      <selection activeCell="E3" sqref="E3:K3"/>
    </sheetView>
  </sheetViews>
  <sheetFormatPr defaultRowHeight="18.75" x14ac:dyDescent="0.4"/>
  <cols>
    <col min="1" max="1" width="1.625" style="20" customWidth="1"/>
    <col min="2" max="2" width="15.125" style="19" bestFit="1" customWidth="1"/>
    <col min="3" max="3" width="10.625" style="19" customWidth="1"/>
    <col min="4" max="4" width="3.375" style="19" bestFit="1" customWidth="1"/>
    <col min="5" max="5" width="15.625" style="20" customWidth="1"/>
    <col min="6" max="6" width="3.375" style="20" bestFit="1" customWidth="1"/>
    <col min="7" max="7" width="15.625" style="20" customWidth="1"/>
    <col min="8" max="8" width="3.375" style="20" bestFit="1" customWidth="1"/>
    <col min="9" max="9" width="15.625" style="19" customWidth="1"/>
    <col min="10" max="10" width="3.375" style="20" bestFit="1" customWidth="1"/>
    <col min="11" max="11" width="15.625" style="20" customWidth="1"/>
    <col min="12" max="12" width="5" style="20" customWidth="1"/>
    <col min="13" max="13" width="15.625" style="20" customWidth="1"/>
    <col min="14" max="14" width="3.375" style="20" customWidth="1"/>
    <col min="15" max="15" width="15.625" style="20" customWidth="1"/>
    <col min="16" max="16" width="3.375" style="20" customWidth="1"/>
    <col min="17" max="17" width="15.625" style="20" customWidth="1"/>
    <col min="18" max="18" width="3.375" style="20" customWidth="1"/>
    <col min="19" max="19" width="15.625" style="20" customWidth="1"/>
    <col min="20" max="20" width="3.375" style="20" customWidth="1"/>
    <col min="21" max="21" width="15.625" style="20" customWidth="1"/>
    <col min="22" max="16384" width="9" style="20"/>
  </cols>
  <sheetData>
    <row r="1" spans="1:38" x14ac:dyDescent="0.4">
      <c r="A1" s="152"/>
      <c r="B1" s="153" t="s">
        <v>83</v>
      </c>
      <c r="C1" s="154"/>
      <c r="D1" s="154"/>
      <c r="E1" s="152"/>
      <c r="F1" s="152"/>
      <c r="G1" s="152"/>
      <c r="H1" s="152"/>
      <c r="I1" s="154"/>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row>
    <row r="2" spans="1:38" x14ac:dyDescent="0.4">
      <c r="A2" s="152"/>
      <c r="B2" s="155" t="s">
        <v>84</v>
      </c>
      <c r="C2" s="154"/>
      <c r="D2" s="154"/>
      <c r="E2" s="156" t="s">
        <v>207</v>
      </c>
      <c r="F2" s="152"/>
      <c r="G2" s="152"/>
      <c r="H2" s="152"/>
      <c r="I2" s="157" t="s">
        <v>208</v>
      </c>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x14ac:dyDescent="0.4">
      <c r="A3" s="152"/>
      <c r="B3" s="155"/>
      <c r="C3" s="154"/>
      <c r="D3" s="154"/>
      <c r="E3" s="414" t="s">
        <v>54</v>
      </c>
      <c r="F3" s="414"/>
      <c r="G3" s="414"/>
      <c r="H3" s="414"/>
      <c r="I3" s="414"/>
      <c r="J3" s="414"/>
      <c r="K3" s="414"/>
      <c r="L3" s="152"/>
      <c r="M3" s="414" t="s">
        <v>51</v>
      </c>
      <c r="N3" s="414"/>
      <c r="O3" s="414"/>
      <c r="P3" s="152"/>
      <c r="Q3" s="414" t="s">
        <v>105</v>
      </c>
      <c r="R3" s="414"/>
      <c r="S3" s="414"/>
      <c r="T3" s="414"/>
      <c r="U3" s="414"/>
      <c r="V3" s="152"/>
      <c r="W3" s="152"/>
      <c r="X3" s="152"/>
      <c r="Y3" s="152"/>
      <c r="Z3" s="152"/>
      <c r="AA3" s="152"/>
      <c r="AB3" s="152"/>
      <c r="AC3" s="152"/>
      <c r="AD3" s="152"/>
      <c r="AE3" s="152"/>
      <c r="AF3" s="152"/>
      <c r="AG3" s="152"/>
      <c r="AH3" s="152"/>
      <c r="AI3" s="152"/>
      <c r="AJ3" s="152"/>
      <c r="AK3" s="152"/>
      <c r="AL3" s="152"/>
    </row>
    <row r="4" spans="1:38" x14ac:dyDescent="0.4">
      <c r="A4" s="152"/>
      <c r="B4" s="154" t="s">
        <v>85</v>
      </c>
      <c r="C4" s="154" t="s">
        <v>7</v>
      </c>
      <c r="D4" s="154"/>
      <c r="E4" s="154" t="s">
        <v>86</v>
      </c>
      <c r="F4" s="154"/>
      <c r="G4" s="154" t="s">
        <v>87</v>
      </c>
      <c r="H4" s="152"/>
      <c r="I4" s="154" t="s">
        <v>88</v>
      </c>
      <c r="J4" s="152"/>
      <c r="K4" s="154" t="s">
        <v>54</v>
      </c>
      <c r="L4" s="152"/>
      <c r="M4" s="154" t="s">
        <v>52</v>
      </c>
      <c r="N4" s="152"/>
      <c r="O4" s="154" t="s">
        <v>53</v>
      </c>
      <c r="P4" s="152"/>
      <c r="Q4" s="154" t="s">
        <v>52</v>
      </c>
      <c r="R4" s="152"/>
      <c r="S4" s="154" t="s">
        <v>53</v>
      </c>
      <c r="T4" s="152"/>
      <c r="U4" s="154" t="s">
        <v>54</v>
      </c>
      <c r="V4" s="152"/>
      <c r="W4" s="152"/>
      <c r="X4" s="152"/>
      <c r="Y4" s="152"/>
      <c r="Z4" s="152"/>
      <c r="AA4" s="152"/>
      <c r="AB4" s="152"/>
      <c r="AC4" s="152"/>
      <c r="AD4" s="152"/>
      <c r="AE4" s="152"/>
      <c r="AF4" s="152"/>
      <c r="AG4" s="152"/>
      <c r="AH4" s="152"/>
      <c r="AI4" s="152"/>
      <c r="AJ4" s="152"/>
      <c r="AK4" s="152"/>
      <c r="AL4" s="152"/>
    </row>
    <row r="5" spans="1:38" x14ac:dyDescent="0.4">
      <c r="A5" s="152"/>
      <c r="B5" s="158" t="s">
        <v>89</v>
      </c>
      <c r="C5" s="159" t="s">
        <v>90</v>
      </c>
      <c r="D5" s="158" t="s">
        <v>91</v>
      </c>
      <c r="E5" s="160" t="s">
        <v>92</v>
      </c>
      <c r="F5" s="158" t="s">
        <v>2</v>
      </c>
      <c r="G5" s="160" t="s">
        <v>92</v>
      </c>
      <c r="H5" s="161" t="s">
        <v>93</v>
      </c>
      <c r="I5" s="160" t="s">
        <v>92</v>
      </c>
      <c r="J5" s="161" t="s">
        <v>21</v>
      </c>
      <c r="K5" s="162" t="s">
        <v>92</v>
      </c>
      <c r="L5" s="152"/>
      <c r="M5" s="160" t="s">
        <v>92</v>
      </c>
      <c r="N5" s="154" t="s">
        <v>2</v>
      </c>
      <c r="O5" s="160" t="s">
        <v>92</v>
      </c>
      <c r="P5" s="152"/>
      <c r="Q5" s="163" t="s">
        <v>92</v>
      </c>
      <c r="R5" s="154" t="s">
        <v>2</v>
      </c>
      <c r="S5" s="163" t="s">
        <v>92</v>
      </c>
      <c r="T5" s="152"/>
      <c r="U5" s="162" t="s">
        <v>92</v>
      </c>
      <c r="V5" s="152"/>
      <c r="W5" s="152"/>
      <c r="X5" s="152"/>
      <c r="Y5" s="152"/>
      <c r="Z5" s="152"/>
      <c r="AA5" s="152"/>
      <c r="AB5" s="152"/>
      <c r="AC5" s="152"/>
      <c r="AD5" s="152"/>
      <c r="AE5" s="152"/>
      <c r="AF5" s="152"/>
      <c r="AG5" s="152"/>
      <c r="AH5" s="152"/>
      <c r="AI5" s="152"/>
      <c r="AJ5" s="152"/>
      <c r="AK5" s="152"/>
      <c r="AL5" s="152"/>
    </row>
    <row r="6" spans="1:38" x14ac:dyDescent="0.4">
      <c r="A6" s="152"/>
      <c r="B6" s="158" t="s">
        <v>94</v>
      </c>
      <c r="C6" s="159" t="s">
        <v>95</v>
      </c>
      <c r="D6" s="158" t="s">
        <v>91</v>
      </c>
      <c r="E6" s="160" t="s">
        <v>92</v>
      </c>
      <c r="F6" s="158" t="s">
        <v>2</v>
      </c>
      <c r="G6" s="160" t="s">
        <v>92</v>
      </c>
      <c r="H6" s="161" t="s">
        <v>93</v>
      </c>
      <c r="I6" s="160" t="s">
        <v>92</v>
      </c>
      <c r="J6" s="161" t="s">
        <v>21</v>
      </c>
      <c r="K6" s="162" t="s">
        <v>92</v>
      </c>
      <c r="L6" s="152"/>
      <c r="M6" s="160" t="s">
        <v>92</v>
      </c>
      <c r="N6" s="154" t="s">
        <v>2</v>
      </c>
      <c r="O6" s="160" t="s">
        <v>92</v>
      </c>
      <c r="P6" s="152"/>
      <c r="Q6" s="163" t="s">
        <v>92</v>
      </c>
      <c r="R6" s="154" t="s">
        <v>2</v>
      </c>
      <c r="S6" s="163" t="s">
        <v>92</v>
      </c>
      <c r="T6" s="152"/>
      <c r="U6" s="162" t="s">
        <v>92</v>
      </c>
      <c r="V6" s="152"/>
      <c r="W6" s="152"/>
      <c r="X6" s="152"/>
      <c r="Y6" s="152"/>
      <c r="Z6" s="152"/>
      <c r="AA6" s="152"/>
      <c r="AB6" s="152"/>
      <c r="AC6" s="152"/>
      <c r="AD6" s="152"/>
      <c r="AE6" s="152"/>
      <c r="AF6" s="152"/>
      <c r="AG6" s="152"/>
      <c r="AH6" s="152"/>
      <c r="AI6" s="152"/>
      <c r="AJ6" s="152"/>
      <c r="AK6" s="152"/>
      <c r="AL6" s="152"/>
    </row>
    <row r="7" spans="1:38" x14ac:dyDescent="0.4">
      <c r="A7" s="152"/>
      <c r="B7" s="158" t="s">
        <v>96</v>
      </c>
      <c r="C7" s="159" t="s">
        <v>97</v>
      </c>
      <c r="D7" s="158" t="s">
        <v>91</v>
      </c>
      <c r="E7" s="160" t="s">
        <v>92</v>
      </c>
      <c r="F7" s="158" t="s">
        <v>2</v>
      </c>
      <c r="G7" s="160" t="s">
        <v>92</v>
      </c>
      <c r="H7" s="161" t="s">
        <v>93</v>
      </c>
      <c r="I7" s="160" t="s">
        <v>92</v>
      </c>
      <c r="J7" s="161" t="s">
        <v>21</v>
      </c>
      <c r="K7" s="162" t="s">
        <v>92</v>
      </c>
      <c r="L7" s="152"/>
      <c r="M7" s="160" t="s">
        <v>92</v>
      </c>
      <c r="N7" s="154" t="s">
        <v>2</v>
      </c>
      <c r="O7" s="160" t="s">
        <v>92</v>
      </c>
      <c r="P7" s="152"/>
      <c r="Q7" s="163" t="s">
        <v>92</v>
      </c>
      <c r="R7" s="154" t="s">
        <v>2</v>
      </c>
      <c r="S7" s="163" t="s">
        <v>92</v>
      </c>
      <c r="T7" s="152"/>
      <c r="U7" s="162" t="s">
        <v>92</v>
      </c>
      <c r="V7" s="152"/>
      <c r="W7" s="152"/>
      <c r="X7" s="152"/>
      <c r="Y7" s="152"/>
      <c r="Z7" s="152"/>
      <c r="AA7" s="152"/>
      <c r="AB7" s="152"/>
      <c r="AC7" s="152"/>
      <c r="AD7" s="152"/>
      <c r="AE7" s="152"/>
      <c r="AF7" s="152"/>
      <c r="AG7" s="152"/>
      <c r="AH7" s="152"/>
      <c r="AI7" s="152"/>
      <c r="AJ7" s="152"/>
      <c r="AK7" s="152"/>
      <c r="AL7" s="152"/>
    </row>
    <row r="8" spans="1:38" x14ac:dyDescent="0.4">
      <c r="A8" s="152"/>
      <c r="B8" s="158"/>
      <c r="C8" s="159" t="s">
        <v>33</v>
      </c>
      <c r="D8" s="158" t="s">
        <v>91</v>
      </c>
      <c r="E8" s="160">
        <v>0.5</v>
      </c>
      <c r="F8" s="158" t="s">
        <v>2</v>
      </c>
      <c r="G8" s="160">
        <v>0.75</v>
      </c>
      <c r="H8" s="161" t="s">
        <v>93</v>
      </c>
      <c r="I8" s="160">
        <v>4.1666666666666664E-2</v>
      </c>
      <c r="J8" s="161" t="s">
        <v>21</v>
      </c>
      <c r="K8" s="162">
        <f>(G8-E8-I8)*24</f>
        <v>5</v>
      </c>
      <c r="L8" s="152"/>
      <c r="M8" s="160">
        <v>0.39583333333333298</v>
      </c>
      <c r="N8" s="154" t="s">
        <v>2</v>
      </c>
      <c r="O8" s="160">
        <v>0.6875</v>
      </c>
      <c r="P8" s="152"/>
      <c r="Q8" s="164">
        <f>IF(E8&lt;M8,M8,E8)</f>
        <v>0.5</v>
      </c>
      <c r="R8" s="154" t="s">
        <v>2</v>
      </c>
      <c r="S8" s="164">
        <f>IF(G8&gt;O8,O8,G8)</f>
        <v>0.6875</v>
      </c>
      <c r="T8" s="152"/>
      <c r="U8" s="165">
        <f>(S8-Q8)*24</f>
        <v>4.5</v>
      </c>
      <c r="V8" s="152"/>
      <c r="W8" s="152"/>
      <c r="X8" s="152"/>
      <c r="Y8" s="152"/>
      <c r="Z8" s="152"/>
      <c r="AA8" s="152"/>
      <c r="AB8" s="152"/>
      <c r="AC8" s="152"/>
      <c r="AD8" s="152"/>
      <c r="AE8" s="152"/>
      <c r="AF8" s="152"/>
      <c r="AG8" s="152"/>
      <c r="AH8" s="152"/>
      <c r="AI8" s="152"/>
      <c r="AJ8" s="152"/>
      <c r="AK8" s="152"/>
      <c r="AL8" s="152"/>
    </row>
    <row r="9" spans="1:38" x14ac:dyDescent="0.4">
      <c r="A9" s="152"/>
      <c r="B9" s="158"/>
      <c r="C9" s="159" t="s">
        <v>36</v>
      </c>
      <c r="D9" s="158" t="s">
        <v>91</v>
      </c>
      <c r="E9" s="160"/>
      <c r="F9" s="158" t="s">
        <v>2</v>
      </c>
      <c r="G9" s="160"/>
      <c r="H9" s="161" t="s">
        <v>93</v>
      </c>
      <c r="I9" s="160">
        <v>0</v>
      </c>
      <c r="J9" s="161" t="s">
        <v>21</v>
      </c>
      <c r="K9" s="162">
        <f>(G9-E9-I9)*24</f>
        <v>0</v>
      </c>
      <c r="L9" s="152"/>
      <c r="M9" s="160">
        <v>0.39583333333333298</v>
      </c>
      <c r="N9" s="154" t="s">
        <v>2</v>
      </c>
      <c r="O9" s="160">
        <v>0.6875</v>
      </c>
      <c r="P9" s="152"/>
      <c r="Q9" s="164">
        <f t="shared" ref="Q9:Q21" si="0">IF(E9&lt;M9,M9,E9)</f>
        <v>0.39583333333333298</v>
      </c>
      <c r="R9" s="154" t="s">
        <v>2</v>
      </c>
      <c r="S9" s="164">
        <f t="shared" ref="S9:S21" si="1">IF(G9&gt;O9,O9,G9)</f>
        <v>0</v>
      </c>
      <c r="T9" s="152"/>
      <c r="U9" s="165">
        <f t="shared" ref="U9:U21" si="2">(S9-Q9)*24</f>
        <v>-9.4999999999999911</v>
      </c>
      <c r="V9" s="152"/>
      <c r="W9" s="152"/>
      <c r="X9" s="152"/>
      <c r="Y9" s="152"/>
      <c r="Z9" s="152"/>
      <c r="AA9" s="152"/>
      <c r="AB9" s="152"/>
      <c r="AC9" s="152"/>
      <c r="AD9" s="152"/>
      <c r="AE9" s="152"/>
      <c r="AF9" s="152"/>
      <c r="AG9" s="152"/>
      <c r="AH9" s="152"/>
      <c r="AI9" s="152"/>
      <c r="AJ9" s="152"/>
      <c r="AK9" s="152"/>
      <c r="AL9" s="152"/>
    </row>
    <row r="10" spans="1:38" x14ac:dyDescent="0.4">
      <c r="A10" s="152"/>
      <c r="B10" s="158"/>
      <c r="C10" s="159" t="s">
        <v>34</v>
      </c>
      <c r="D10" s="158" t="s">
        <v>91</v>
      </c>
      <c r="E10" s="160"/>
      <c r="F10" s="158" t="s">
        <v>2</v>
      </c>
      <c r="G10" s="160"/>
      <c r="H10" s="161" t="s">
        <v>93</v>
      </c>
      <c r="I10" s="160">
        <v>0</v>
      </c>
      <c r="J10" s="161" t="s">
        <v>21</v>
      </c>
      <c r="K10" s="162">
        <f t="shared" ref="K10:K21" si="3">(G10-E10-I10)*24</f>
        <v>0</v>
      </c>
      <c r="L10" s="152"/>
      <c r="M10" s="160">
        <v>0.39583333333333298</v>
      </c>
      <c r="N10" s="154" t="s">
        <v>2</v>
      </c>
      <c r="O10" s="160">
        <v>0.6875</v>
      </c>
      <c r="P10" s="152"/>
      <c r="Q10" s="164">
        <f t="shared" si="0"/>
        <v>0.39583333333333298</v>
      </c>
      <c r="R10" s="154" t="s">
        <v>2</v>
      </c>
      <c r="S10" s="164">
        <f t="shared" si="1"/>
        <v>0</v>
      </c>
      <c r="T10" s="152"/>
      <c r="U10" s="165">
        <f t="shared" si="2"/>
        <v>-9.4999999999999911</v>
      </c>
      <c r="V10" s="152"/>
      <c r="W10" s="152"/>
      <c r="X10" s="152"/>
      <c r="Y10" s="152"/>
      <c r="Z10" s="152"/>
      <c r="AA10" s="152"/>
      <c r="AB10" s="152"/>
      <c r="AC10" s="152"/>
      <c r="AD10" s="152"/>
      <c r="AE10" s="152"/>
      <c r="AF10" s="152"/>
      <c r="AG10" s="152"/>
      <c r="AH10" s="152"/>
      <c r="AI10" s="152"/>
      <c r="AJ10" s="152"/>
      <c r="AK10" s="152"/>
      <c r="AL10" s="152"/>
    </row>
    <row r="11" spans="1:38" x14ac:dyDescent="0.4">
      <c r="A11" s="152"/>
      <c r="B11" s="158"/>
      <c r="C11" s="159" t="s">
        <v>41</v>
      </c>
      <c r="D11" s="158" t="s">
        <v>91</v>
      </c>
      <c r="E11" s="160"/>
      <c r="F11" s="158" t="s">
        <v>2</v>
      </c>
      <c r="G11" s="160"/>
      <c r="H11" s="161" t="s">
        <v>93</v>
      </c>
      <c r="I11" s="160">
        <v>0</v>
      </c>
      <c r="J11" s="161" t="s">
        <v>21</v>
      </c>
      <c r="K11" s="162">
        <f t="shared" si="3"/>
        <v>0</v>
      </c>
      <c r="L11" s="152"/>
      <c r="M11" s="160">
        <v>0.39583333333333298</v>
      </c>
      <c r="N11" s="154" t="s">
        <v>2</v>
      </c>
      <c r="O11" s="160">
        <v>0.6875</v>
      </c>
      <c r="P11" s="152"/>
      <c r="Q11" s="164">
        <f t="shared" si="0"/>
        <v>0.39583333333333298</v>
      </c>
      <c r="R11" s="154" t="s">
        <v>2</v>
      </c>
      <c r="S11" s="164">
        <f t="shared" si="1"/>
        <v>0</v>
      </c>
      <c r="T11" s="152"/>
      <c r="U11" s="165">
        <f t="shared" si="2"/>
        <v>-9.4999999999999911</v>
      </c>
      <c r="V11" s="152"/>
      <c r="W11" s="152"/>
      <c r="X11" s="152"/>
      <c r="Y11" s="152"/>
      <c r="Z11" s="152"/>
      <c r="AA11" s="152"/>
      <c r="AB11" s="152"/>
      <c r="AC11" s="152"/>
      <c r="AD11" s="152"/>
      <c r="AE11" s="152"/>
      <c r="AF11" s="152"/>
      <c r="AG11" s="152"/>
      <c r="AH11" s="152"/>
      <c r="AI11" s="152"/>
      <c r="AJ11" s="152"/>
      <c r="AK11" s="152"/>
      <c r="AL11" s="152"/>
    </row>
    <row r="12" spans="1:38" x14ac:dyDescent="0.4">
      <c r="A12" s="152"/>
      <c r="B12" s="158"/>
      <c r="C12" s="159" t="s">
        <v>37</v>
      </c>
      <c r="D12" s="158" t="s">
        <v>91</v>
      </c>
      <c r="E12" s="160"/>
      <c r="F12" s="158" t="s">
        <v>2</v>
      </c>
      <c r="G12" s="160"/>
      <c r="H12" s="161" t="s">
        <v>93</v>
      </c>
      <c r="I12" s="160">
        <v>0</v>
      </c>
      <c r="J12" s="161" t="s">
        <v>21</v>
      </c>
      <c r="K12" s="162">
        <f t="shared" si="3"/>
        <v>0</v>
      </c>
      <c r="L12" s="152"/>
      <c r="M12" s="160">
        <v>0.39583333333333298</v>
      </c>
      <c r="N12" s="154" t="s">
        <v>2</v>
      </c>
      <c r="O12" s="160">
        <v>0.6875</v>
      </c>
      <c r="P12" s="152"/>
      <c r="Q12" s="164">
        <f t="shared" si="0"/>
        <v>0.39583333333333298</v>
      </c>
      <c r="R12" s="154" t="s">
        <v>2</v>
      </c>
      <c r="S12" s="164">
        <f t="shared" si="1"/>
        <v>0</v>
      </c>
      <c r="T12" s="152"/>
      <c r="U12" s="165">
        <f t="shared" si="2"/>
        <v>-9.4999999999999911</v>
      </c>
      <c r="V12" s="152"/>
      <c r="W12" s="152"/>
      <c r="X12" s="152"/>
      <c r="Y12" s="152"/>
      <c r="Z12" s="152"/>
      <c r="AA12" s="152"/>
      <c r="AB12" s="152"/>
      <c r="AC12" s="152"/>
      <c r="AD12" s="152"/>
      <c r="AE12" s="152"/>
      <c r="AF12" s="152"/>
      <c r="AG12" s="152"/>
      <c r="AH12" s="152"/>
      <c r="AI12" s="152"/>
      <c r="AJ12" s="152"/>
      <c r="AK12" s="152"/>
      <c r="AL12" s="152"/>
    </row>
    <row r="13" spans="1:38" x14ac:dyDescent="0.4">
      <c r="A13" s="152"/>
      <c r="B13" s="158"/>
      <c r="C13" s="159" t="s">
        <v>38</v>
      </c>
      <c r="D13" s="158" t="s">
        <v>91</v>
      </c>
      <c r="E13" s="160"/>
      <c r="F13" s="158" t="s">
        <v>2</v>
      </c>
      <c r="G13" s="160"/>
      <c r="H13" s="161" t="s">
        <v>93</v>
      </c>
      <c r="I13" s="160">
        <v>0</v>
      </c>
      <c r="J13" s="161" t="s">
        <v>21</v>
      </c>
      <c r="K13" s="162">
        <f t="shared" si="3"/>
        <v>0</v>
      </c>
      <c r="L13" s="152"/>
      <c r="M13" s="160">
        <v>0.39583333333333298</v>
      </c>
      <c r="N13" s="154" t="s">
        <v>2</v>
      </c>
      <c r="O13" s="160">
        <v>0.6875</v>
      </c>
      <c r="P13" s="152"/>
      <c r="Q13" s="164">
        <f t="shared" si="0"/>
        <v>0.39583333333333298</v>
      </c>
      <c r="R13" s="154" t="s">
        <v>2</v>
      </c>
      <c r="S13" s="164">
        <f t="shared" si="1"/>
        <v>0</v>
      </c>
      <c r="T13" s="152"/>
      <c r="U13" s="165">
        <f t="shared" si="2"/>
        <v>-9.4999999999999911</v>
      </c>
      <c r="V13" s="152"/>
      <c r="W13" s="152"/>
      <c r="X13" s="152"/>
      <c r="Y13" s="152"/>
      <c r="Z13" s="152"/>
      <c r="AA13" s="152"/>
      <c r="AB13" s="152"/>
      <c r="AC13" s="152"/>
      <c r="AD13" s="152"/>
      <c r="AE13" s="152"/>
      <c r="AF13" s="152"/>
      <c r="AG13" s="152"/>
      <c r="AH13" s="152"/>
      <c r="AI13" s="152"/>
      <c r="AJ13" s="152"/>
      <c r="AK13" s="152"/>
      <c r="AL13" s="152"/>
    </row>
    <row r="14" spans="1:38" x14ac:dyDescent="0.4">
      <c r="A14" s="152"/>
      <c r="B14" s="158"/>
      <c r="C14" s="159" t="s">
        <v>42</v>
      </c>
      <c r="D14" s="158" t="s">
        <v>91</v>
      </c>
      <c r="E14" s="160"/>
      <c r="F14" s="158" t="s">
        <v>2</v>
      </c>
      <c r="G14" s="160"/>
      <c r="H14" s="161" t="s">
        <v>93</v>
      </c>
      <c r="I14" s="160">
        <v>0</v>
      </c>
      <c r="J14" s="161" t="s">
        <v>21</v>
      </c>
      <c r="K14" s="162">
        <f t="shared" si="3"/>
        <v>0</v>
      </c>
      <c r="L14" s="152"/>
      <c r="M14" s="160">
        <v>0.39583333333333298</v>
      </c>
      <c r="N14" s="154" t="s">
        <v>2</v>
      </c>
      <c r="O14" s="160">
        <v>0.6875</v>
      </c>
      <c r="P14" s="152"/>
      <c r="Q14" s="164">
        <f t="shared" si="0"/>
        <v>0.39583333333333298</v>
      </c>
      <c r="R14" s="154" t="s">
        <v>2</v>
      </c>
      <c r="S14" s="164">
        <f>IF(G14&gt;O14,O14,G14)</f>
        <v>0</v>
      </c>
      <c r="T14" s="152"/>
      <c r="U14" s="165">
        <f t="shared" si="2"/>
        <v>-9.4999999999999911</v>
      </c>
      <c r="V14" s="152"/>
      <c r="W14" s="152"/>
      <c r="X14" s="152"/>
      <c r="Y14" s="152"/>
      <c r="Z14" s="152"/>
      <c r="AA14" s="152"/>
      <c r="AB14" s="152"/>
      <c r="AC14" s="152"/>
      <c r="AD14" s="152"/>
      <c r="AE14" s="152"/>
      <c r="AF14" s="152"/>
      <c r="AG14" s="152"/>
      <c r="AH14" s="152"/>
      <c r="AI14" s="152"/>
      <c r="AJ14" s="152"/>
      <c r="AK14" s="152"/>
      <c r="AL14" s="152"/>
    </row>
    <row r="15" spans="1:38" x14ac:dyDescent="0.4">
      <c r="A15" s="152"/>
      <c r="B15" s="158"/>
      <c r="C15" s="159" t="s">
        <v>35</v>
      </c>
      <c r="D15" s="158" t="s">
        <v>91</v>
      </c>
      <c r="E15" s="160"/>
      <c r="F15" s="158" t="s">
        <v>2</v>
      </c>
      <c r="G15" s="160"/>
      <c r="H15" s="161" t="s">
        <v>93</v>
      </c>
      <c r="I15" s="160">
        <v>0</v>
      </c>
      <c r="J15" s="161" t="s">
        <v>21</v>
      </c>
      <c r="K15" s="162">
        <f t="shared" si="3"/>
        <v>0</v>
      </c>
      <c r="L15" s="152"/>
      <c r="M15" s="160">
        <v>0.39583333333333298</v>
      </c>
      <c r="N15" s="154" t="s">
        <v>2</v>
      </c>
      <c r="O15" s="160">
        <v>0.6875</v>
      </c>
      <c r="P15" s="152"/>
      <c r="Q15" s="164">
        <f t="shared" si="0"/>
        <v>0.39583333333333298</v>
      </c>
      <c r="R15" s="154" t="s">
        <v>2</v>
      </c>
      <c r="S15" s="164">
        <f t="shared" si="1"/>
        <v>0</v>
      </c>
      <c r="T15" s="152"/>
      <c r="U15" s="165">
        <f t="shared" si="2"/>
        <v>-9.4999999999999911</v>
      </c>
      <c r="V15" s="152"/>
      <c r="W15" s="152"/>
      <c r="X15" s="152"/>
      <c r="Y15" s="152"/>
      <c r="Z15" s="152"/>
      <c r="AA15" s="152"/>
      <c r="AB15" s="152"/>
      <c r="AC15" s="152"/>
      <c r="AD15" s="152"/>
      <c r="AE15" s="152"/>
      <c r="AF15" s="152"/>
      <c r="AG15" s="152"/>
      <c r="AH15" s="152"/>
      <c r="AI15" s="152"/>
      <c r="AJ15" s="152"/>
      <c r="AK15" s="152"/>
      <c r="AL15" s="152"/>
    </row>
    <row r="16" spans="1:38" x14ac:dyDescent="0.4">
      <c r="A16" s="152"/>
      <c r="B16" s="158"/>
      <c r="C16" s="159" t="s">
        <v>43</v>
      </c>
      <c r="D16" s="158" t="s">
        <v>91</v>
      </c>
      <c r="E16" s="160"/>
      <c r="F16" s="158" t="s">
        <v>2</v>
      </c>
      <c r="G16" s="160"/>
      <c r="H16" s="161" t="s">
        <v>93</v>
      </c>
      <c r="I16" s="160">
        <v>0</v>
      </c>
      <c r="J16" s="161" t="s">
        <v>21</v>
      </c>
      <c r="K16" s="162">
        <f t="shared" si="3"/>
        <v>0</v>
      </c>
      <c r="L16" s="152"/>
      <c r="M16" s="160">
        <v>0.39583333333333298</v>
      </c>
      <c r="N16" s="154" t="s">
        <v>2</v>
      </c>
      <c r="O16" s="160">
        <v>0.6875</v>
      </c>
      <c r="P16" s="152"/>
      <c r="Q16" s="164">
        <f t="shared" si="0"/>
        <v>0.39583333333333298</v>
      </c>
      <c r="R16" s="154" t="s">
        <v>2</v>
      </c>
      <c r="S16" s="164">
        <f t="shared" si="1"/>
        <v>0</v>
      </c>
      <c r="T16" s="152"/>
      <c r="U16" s="165">
        <f t="shared" si="2"/>
        <v>-9.4999999999999911</v>
      </c>
      <c r="V16" s="152"/>
      <c r="W16" s="152"/>
      <c r="X16" s="152"/>
      <c r="Y16" s="152"/>
      <c r="Z16" s="152"/>
      <c r="AA16" s="152"/>
      <c r="AB16" s="152"/>
      <c r="AC16" s="152"/>
      <c r="AD16" s="152"/>
      <c r="AE16" s="152"/>
      <c r="AF16" s="152"/>
      <c r="AG16" s="152"/>
      <c r="AH16" s="152"/>
      <c r="AI16" s="152"/>
      <c r="AJ16" s="152"/>
      <c r="AK16" s="152"/>
      <c r="AL16" s="152"/>
    </row>
    <row r="17" spans="1:38" x14ac:dyDescent="0.4">
      <c r="A17" s="152"/>
      <c r="B17" s="158"/>
      <c r="C17" s="159" t="s">
        <v>44</v>
      </c>
      <c r="D17" s="158" t="s">
        <v>91</v>
      </c>
      <c r="E17" s="160"/>
      <c r="F17" s="158" t="s">
        <v>2</v>
      </c>
      <c r="G17" s="160"/>
      <c r="H17" s="161" t="s">
        <v>93</v>
      </c>
      <c r="I17" s="160">
        <v>0</v>
      </c>
      <c r="J17" s="161" t="s">
        <v>21</v>
      </c>
      <c r="K17" s="162">
        <f t="shared" si="3"/>
        <v>0</v>
      </c>
      <c r="L17" s="152"/>
      <c r="M17" s="160">
        <v>0.39583333333333298</v>
      </c>
      <c r="N17" s="154" t="s">
        <v>2</v>
      </c>
      <c r="O17" s="160">
        <v>0.6875</v>
      </c>
      <c r="P17" s="152"/>
      <c r="Q17" s="164">
        <f t="shared" si="0"/>
        <v>0.39583333333333298</v>
      </c>
      <c r="R17" s="154" t="s">
        <v>2</v>
      </c>
      <c r="S17" s="164">
        <f t="shared" si="1"/>
        <v>0</v>
      </c>
      <c r="T17" s="152"/>
      <c r="U17" s="165">
        <f t="shared" si="2"/>
        <v>-9.4999999999999911</v>
      </c>
      <c r="V17" s="152"/>
      <c r="W17" s="152"/>
      <c r="X17" s="152"/>
      <c r="Y17" s="152"/>
      <c r="Z17" s="152"/>
      <c r="AA17" s="152"/>
      <c r="AB17" s="152"/>
      <c r="AC17" s="152"/>
      <c r="AD17" s="152"/>
      <c r="AE17" s="152"/>
      <c r="AF17" s="152"/>
      <c r="AG17" s="152"/>
      <c r="AH17" s="152"/>
      <c r="AI17" s="152"/>
      <c r="AJ17" s="152"/>
      <c r="AK17" s="152"/>
      <c r="AL17" s="152"/>
    </row>
    <row r="18" spans="1:38" x14ac:dyDescent="0.4">
      <c r="A18" s="152"/>
      <c r="B18" s="158"/>
      <c r="C18" s="159" t="s">
        <v>45</v>
      </c>
      <c r="D18" s="158" t="s">
        <v>91</v>
      </c>
      <c r="E18" s="160"/>
      <c r="F18" s="158" t="s">
        <v>2</v>
      </c>
      <c r="G18" s="160"/>
      <c r="H18" s="161" t="s">
        <v>93</v>
      </c>
      <c r="I18" s="160">
        <v>0</v>
      </c>
      <c r="J18" s="161" t="s">
        <v>21</v>
      </c>
      <c r="K18" s="162">
        <f t="shared" si="3"/>
        <v>0</v>
      </c>
      <c r="L18" s="152"/>
      <c r="M18" s="160">
        <v>0.39583333333333298</v>
      </c>
      <c r="N18" s="154" t="s">
        <v>2</v>
      </c>
      <c r="O18" s="160">
        <v>0.6875</v>
      </c>
      <c r="P18" s="152"/>
      <c r="Q18" s="164">
        <f t="shared" si="0"/>
        <v>0.39583333333333298</v>
      </c>
      <c r="R18" s="154" t="s">
        <v>2</v>
      </c>
      <c r="S18" s="164">
        <f t="shared" si="1"/>
        <v>0</v>
      </c>
      <c r="T18" s="152"/>
      <c r="U18" s="165">
        <f t="shared" si="2"/>
        <v>-9.4999999999999911</v>
      </c>
      <c r="V18" s="152"/>
      <c r="W18" s="152"/>
      <c r="X18" s="152"/>
      <c r="Y18" s="152"/>
      <c r="Z18" s="152"/>
      <c r="AA18" s="152"/>
      <c r="AB18" s="152"/>
      <c r="AC18" s="152"/>
      <c r="AD18" s="152"/>
      <c r="AE18" s="152"/>
      <c r="AF18" s="152"/>
      <c r="AG18" s="152"/>
      <c r="AH18" s="152"/>
      <c r="AI18" s="152"/>
      <c r="AJ18" s="152"/>
      <c r="AK18" s="152"/>
      <c r="AL18" s="152"/>
    </row>
    <row r="19" spans="1:38" x14ac:dyDescent="0.4">
      <c r="A19" s="152"/>
      <c r="B19" s="158"/>
      <c r="C19" s="159" t="s">
        <v>46</v>
      </c>
      <c r="D19" s="158" t="s">
        <v>91</v>
      </c>
      <c r="E19" s="160"/>
      <c r="F19" s="158" t="s">
        <v>2</v>
      </c>
      <c r="G19" s="160"/>
      <c r="H19" s="161" t="s">
        <v>93</v>
      </c>
      <c r="I19" s="160">
        <v>0</v>
      </c>
      <c r="J19" s="161" t="s">
        <v>21</v>
      </c>
      <c r="K19" s="166">
        <f t="shared" si="3"/>
        <v>0</v>
      </c>
      <c r="L19" s="152"/>
      <c r="M19" s="160">
        <v>0.39583333333333298</v>
      </c>
      <c r="N19" s="154" t="s">
        <v>2</v>
      </c>
      <c r="O19" s="160">
        <v>0.6875</v>
      </c>
      <c r="P19" s="152"/>
      <c r="Q19" s="164">
        <f t="shared" si="0"/>
        <v>0.39583333333333298</v>
      </c>
      <c r="R19" s="154" t="s">
        <v>2</v>
      </c>
      <c r="S19" s="164">
        <f t="shared" si="1"/>
        <v>0</v>
      </c>
      <c r="T19" s="152"/>
      <c r="U19" s="165">
        <f t="shared" si="2"/>
        <v>-9.4999999999999911</v>
      </c>
      <c r="V19" s="152"/>
      <c r="W19" s="152"/>
      <c r="X19" s="152"/>
      <c r="Y19" s="152"/>
      <c r="Z19" s="152"/>
      <c r="AA19" s="152"/>
      <c r="AB19" s="152"/>
      <c r="AC19" s="152"/>
      <c r="AD19" s="152"/>
      <c r="AE19" s="152"/>
      <c r="AF19" s="152"/>
      <c r="AG19" s="152"/>
      <c r="AH19" s="152"/>
      <c r="AI19" s="152"/>
      <c r="AJ19" s="152"/>
      <c r="AK19" s="152"/>
      <c r="AL19" s="152"/>
    </row>
    <row r="20" spans="1:38" x14ac:dyDescent="0.4">
      <c r="A20" s="152"/>
      <c r="B20" s="158"/>
      <c r="C20" s="159" t="s">
        <v>47</v>
      </c>
      <c r="D20" s="158" t="s">
        <v>91</v>
      </c>
      <c r="E20" s="160"/>
      <c r="F20" s="158" t="s">
        <v>2</v>
      </c>
      <c r="G20" s="160"/>
      <c r="H20" s="161" t="s">
        <v>93</v>
      </c>
      <c r="I20" s="160">
        <v>0</v>
      </c>
      <c r="J20" s="161" t="s">
        <v>21</v>
      </c>
      <c r="K20" s="162">
        <f t="shared" si="3"/>
        <v>0</v>
      </c>
      <c r="L20" s="152"/>
      <c r="M20" s="160">
        <v>0.39583333333333298</v>
      </c>
      <c r="N20" s="154" t="s">
        <v>2</v>
      </c>
      <c r="O20" s="160">
        <v>0.6875</v>
      </c>
      <c r="P20" s="152"/>
      <c r="Q20" s="164">
        <f t="shared" si="0"/>
        <v>0.39583333333333298</v>
      </c>
      <c r="R20" s="154" t="s">
        <v>2</v>
      </c>
      <c r="S20" s="164">
        <f t="shared" si="1"/>
        <v>0</v>
      </c>
      <c r="T20" s="152"/>
      <c r="U20" s="165">
        <f t="shared" si="2"/>
        <v>-9.4999999999999911</v>
      </c>
      <c r="V20" s="152"/>
      <c r="W20" s="152"/>
      <c r="X20" s="152"/>
      <c r="Y20" s="152"/>
      <c r="Z20" s="152"/>
      <c r="AA20" s="152"/>
      <c r="AB20" s="152"/>
      <c r="AC20" s="152"/>
      <c r="AD20" s="152"/>
      <c r="AE20" s="152"/>
      <c r="AF20" s="152"/>
      <c r="AG20" s="152"/>
      <c r="AH20" s="152"/>
      <c r="AI20" s="152"/>
      <c r="AJ20" s="152"/>
      <c r="AK20" s="152"/>
      <c r="AL20" s="152"/>
    </row>
    <row r="21" spans="1:38" x14ac:dyDescent="0.4">
      <c r="A21" s="152"/>
      <c r="B21" s="158"/>
      <c r="C21" s="159" t="s">
        <v>48</v>
      </c>
      <c r="D21" s="158" t="s">
        <v>91</v>
      </c>
      <c r="E21" s="160"/>
      <c r="F21" s="158" t="s">
        <v>2</v>
      </c>
      <c r="G21" s="160"/>
      <c r="H21" s="161" t="s">
        <v>93</v>
      </c>
      <c r="I21" s="160">
        <v>0</v>
      </c>
      <c r="J21" s="161" t="s">
        <v>21</v>
      </c>
      <c r="K21" s="162">
        <f t="shared" si="3"/>
        <v>0</v>
      </c>
      <c r="L21" s="152"/>
      <c r="M21" s="160">
        <v>0.39583333333333298</v>
      </c>
      <c r="N21" s="154" t="s">
        <v>2</v>
      </c>
      <c r="O21" s="160">
        <v>0.6875</v>
      </c>
      <c r="P21" s="152"/>
      <c r="Q21" s="164">
        <f t="shared" si="0"/>
        <v>0.39583333333333298</v>
      </c>
      <c r="R21" s="154" t="s">
        <v>2</v>
      </c>
      <c r="S21" s="164">
        <f t="shared" si="1"/>
        <v>0</v>
      </c>
      <c r="T21" s="152"/>
      <c r="U21" s="165">
        <f t="shared" si="2"/>
        <v>-9.4999999999999911</v>
      </c>
      <c r="V21" s="152"/>
      <c r="W21" s="152"/>
      <c r="X21" s="152"/>
      <c r="Y21" s="152"/>
      <c r="Z21" s="152"/>
      <c r="AA21" s="152"/>
      <c r="AB21" s="152"/>
      <c r="AC21" s="152"/>
      <c r="AD21" s="152"/>
      <c r="AE21" s="152"/>
      <c r="AF21" s="152"/>
      <c r="AG21" s="152"/>
      <c r="AH21" s="152"/>
      <c r="AI21" s="152"/>
      <c r="AJ21" s="152"/>
      <c r="AK21" s="152"/>
      <c r="AL21" s="152"/>
    </row>
    <row r="22" spans="1:38" x14ac:dyDescent="0.4">
      <c r="A22" s="152"/>
      <c r="B22" s="158"/>
      <c r="C22" s="159" t="s">
        <v>39</v>
      </c>
      <c r="D22" s="158" t="s">
        <v>91</v>
      </c>
      <c r="E22" s="167"/>
      <c r="F22" s="158" t="s">
        <v>2</v>
      </c>
      <c r="G22" s="167"/>
      <c r="H22" s="161" t="s">
        <v>93</v>
      </c>
      <c r="I22" s="167"/>
      <c r="J22" s="161" t="s">
        <v>21</v>
      </c>
      <c r="K22" s="159">
        <v>1</v>
      </c>
      <c r="L22" s="152"/>
      <c r="M22" s="168"/>
      <c r="N22" s="158" t="s">
        <v>2</v>
      </c>
      <c r="O22" s="168"/>
      <c r="P22" s="161"/>
      <c r="Q22" s="168"/>
      <c r="R22" s="158" t="s">
        <v>2</v>
      </c>
      <c r="S22" s="168"/>
      <c r="T22" s="161"/>
      <c r="U22" s="159">
        <v>1</v>
      </c>
      <c r="V22" s="152"/>
      <c r="W22" s="152"/>
      <c r="X22" s="152"/>
      <c r="Y22" s="152"/>
      <c r="Z22" s="152"/>
      <c r="AA22" s="152"/>
      <c r="AB22" s="152"/>
      <c r="AC22" s="152"/>
      <c r="AD22" s="152"/>
      <c r="AE22" s="152"/>
      <c r="AF22" s="152"/>
      <c r="AG22" s="152"/>
      <c r="AH22" s="152"/>
      <c r="AI22" s="152"/>
      <c r="AJ22" s="152"/>
      <c r="AK22" s="152"/>
      <c r="AL22" s="152"/>
    </row>
    <row r="23" spans="1:38" x14ac:dyDescent="0.4">
      <c r="A23" s="152"/>
      <c r="B23" s="158"/>
      <c r="C23" s="159" t="s">
        <v>65</v>
      </c>
      <c r="D23" s="158" t="s">
        <v>91</v>
      </c>
      <c r="E23" s="167"/>
      <c r="F23" s="158" t="s">
        <v>2</v>
      </c>
      <c r="G23" s="167"/>
      <c r="H23" s="161" t="s">
        <v>93</v>
      </c>
      <c r="I23" s="167"/>
      <c r="J23" s="161" t="s">
        <v>21</v>
      </c>
      <c r="K23" s="159">
        <v>2</v>
      </c>
      <c r="L23" s="152"/>
      <c r="M23" s="168"/>
      <c r="N23" s="158" t="s">
        <v>2</v>
      </c>
      <c r="O23" s="168"/>
      <c r="P23" s="161"/>
      <c r="Q23" s="168"/>
      <c r="R23" s="158" t="s">
        <v>2</v>
      </c>
      <c r="S23" s="168"/>
      <c r="T23" s="161"/>
      <c r="U23" s="159">
        <v>2</v>
      </c>
      <c r="V23" s="152"/>
      <c r="W23" s="152"/>
      <c r="X23" s="152"/>
      <c r="Y23" s="152"/>
      <c r="Z23" s="152"/>
      <c r="AA23" s="152"/>
      <c r="AB23" s="152"/>
      <c r="AC23" s="152"/>
      <c r="AD23" s="152"/>
      <c r="AE23" s="152"/>
      <c r="AF23" s="152"/>
      <c r="AG23" s="152"/>
      <c r="AH23" s="152"/>
      <c r="AI23" s="152"/>
      <c r="AJ23" s="152"/>
      <c r="AK23" s="152"/>
      <c r="AL23" s="152"/>
    </row>
    <row r="24" spans="1:38" x14ac:dyDescent="0.4">
      <c r="A24" s="152"/>
      <c r="B24" s="158"/>
      <c r="C24" s="159" t="s">
        <v>66</v>
      </c>
      <c r="D24" s="158" t="s">
        <v>91</v>
      </c>
      <c r="E24" s="167"/>
      <c r="F24" s="158" t="s">
        <v>2</v>
      </c>
      <c r="G24" s="167"/>
      <c r="H24" s="161" t="s">
        <v>93</v>
      </c>
      <c r="I24" s="167"/>
      <c r="J24" s="161" t="s">
        <v>21</v>
      </c>
      <c r="K24" s="159">
        <v>3</v>
      </c>
      <c r="L24" s="152"/>
      <c r="M24" s="168"/>
      <c r="N24" s="158" t="s">
        <v>2</v>
      </c>
      <c r="O24" s="168"/>
      <c r="P24" s="161"/>
      <c r="Q24" s="168"/>
      <c r="R24" s="158" t="s">
        <v>2</v>
      </c>
      <c r="S24" s="168"/>
      <c r="T24" s="161"/>
      <c r="U24" s="159">
        <v>3</v>
      </c>
      <c r="V24" s="152"/>
      <c r="W24" s="152"/>
      <c r="X24" s="152"/>
      <c r="Y24" s="152"/>
      <c r="Z24" s="152"/>
      <c r="AA24" s="152"/>
      <c r="AB24" s="152"/>
      <c r="AC24" s="152"/>
      <c r="AD24" s="152"/>
      <c r="AE24" s="152"/>
      <c r="AF24" s="152"/>
      <c r="AG24" s="152"/>
      <c r="AH24" s="152"/>
      <c r="AI24" s="152"/>
      <c r="AJ24" s="152"/>
      <c r="AK24" s="152"/>
      <c r="AL24" s="152"/>
    </row>
    <row r="25" spans="1:38" x14ac:dyDescent="0.4">
      <c r="A25" s="152"/>
      <c r="B25" s="158"/>
      <c r="C25" s="159" t="s">
        <v>67</v>
      </c>
      <c r="D25" s="158" t="s">
        <v>91</v>
      </c>
      <c r="E25" s="167"/>
      <c r="F25" s="158" t="s">
        <v>2</v>
      </c>
      <c r="G25" s="167"/>
      <c r="H25" s="161" t="s">
        <v>93</v>
      </c>
      <c r="I25" s="167"/>
      <c r="J25" s="161" t="s">
        <v>21</v>
      </c>
      <c r="K25" s="159">
        <v>4</v>
      </c>
      <c r="L25" s="152"/>
      <c r="M25" s="168"/>
      <c r="N25" s="158" t="s">
        <v>2</v>
      </c>
      <c r="O25" s="168"/>
      <c r="P25" s="161"/>
      <c r="Q25" s="168"/>
      <c r="R25" s="158" t="s">
        <v>2</v>
      </c>
      <c r="S25" s="168"/>
      <c r="T25" s="161"/>
      <c r="U25" s="159">
        <v>4</v>
      </c>
      <c r="V25" s="152"/>
      <c r="W25" s="152"/>
      <c r="X25" s="152"/>
      <c r="Y25" s="152"/>
      <c r="Z25" s="152"/>
      <c r="AA25" s="152"/>
      <c r="AB25" s="152"/>
      <c r="AC25" s="152"/>
      <c r="AD25" s="152"/>
      <c r="AE25" s="152"/>
      <c r="AF25" s="152"/>
      <c r="AG25" s="152"/>
      <c r="AH25" s="152"/>
      <c r="AI25" s="152"/>
      <c r="AJ25" s="152"/>
      <c r="AK25" s="152"/>
      <c r="AL25" s="152"/>
    </row>
    <row r="26" spans="1:38" x14ac:dyDescent="0.4">
      <c r="A26" s="152"/>
      <c r="B26" s="158"/>
      <c r="C26" s="159" t="s">
        <v>98</v>
      </c>
      <c r="D26" s="158" t="s">
        <v>91</v>
      </c>
      <c r="E26" s="167"/>
      <c r="F26" s="158" t="s">
        <v>2</v>
      </c>
      <c r="G26" s="167"/>
      <c r="H26" s="161" t="s">
        <v>93</v>
      </c>
      <c r="I26" s="167"/>
      <c r="J26" s="161" t="s">
        <v>21</v>
      </c>
      <c r="K26" s="159">
        <v>5</v>
      </c>
      <c r="L26" s="152"/>
      <c r="M26" s="168"/>
      <c r="N26" s="158" t="s">
        <v>2</v>
      </c>
      <c r="O26" s="168"/>
      <c r="P26" s="161"/>
      <c r="Q26" s="168"/>
      <c r="R26" s="158" t="s">
        <v>2</v>
      </c>
      <c r="S26" s="168"/>
      <c r="T26" s="161"/>
      <c r="U26" s="159">
        <v>5</v>
      </c>
      <c r="V26" s="152"/>
      <c r="W26" s="152"/>
      <c r="X26" s="152"/>
      <c r="Y26" s="152"/>
      <c r="Z26" s="152"/>
      <c r="AA26" s="152"/>
      <c r="AB26" s="152"/>
      <c r="AC26" s="152"/>
      <c r="AD26" s="152"/>
      <c r="AE26" s="152"/>
      <c r="AF26" s="152"/>
      <c r="AG26" s="152"/>
      <c r="AH26" s="152"/>
      <c r="AI26" s="152"/>
      <c r="AJ26" s="152"/>
      <c r="AK26" s="152"/>
      <c r="AL26" s="152"/>
    </row>
    <row r="27" spans="1:38" x14ac:dyDescent="0.4">
      <c r="A27" s="152"/>
      <c r="B27" s="158"/>
      <c r="C27" s="159" t="s">
        <v>99</v>
      </c>
      <c r="D27" s="158" t="s">
        <v>91</v>
      </c>
      <c r="E27" s="167"/>
      <c r="F27" s="158" t="s">
        <v>2</v>
      </c>
      <c r="G27" s="167"/>
      <c r="H27" s="161" t="s">
        <v>93</v>
      </c>
      <c r="I27" s="167"/>
      <c r="J27" s="161" t="s">
        <v>21</v>
      </c>
      <c r="K27" s="159">
        <v>6</v>
      </c>
      <c r="L27" s="152"/>
      <c r="M27" s="168"/>
      <c r="N27" s="158" t="s">
        <v>2</v>
      </c>
      <c r="O27" s="168"/>
      <c r="P27" s="161"/>
      <c r="Q27" s="168"/>
      <c r="R27" s="158" t="s">
        <v>2</v>
      </c>
      <c r="S27" s="168"/>
      <c r="T27" s="161"/>
      <c r="U27" s="159">
        <v>6</v>
      </c>
      <c r="V27" s="152"/>
      <c r="W27" s="152"/>
      <c r="X27" s="152"/>
      <c r="Y27" s="152"/>
      <c r="Z27" s="152"/>
      <c r="AA27" s="152"/>
      <c r="AB27" s="152"/>
      <c r="AC27" s="152"/>
      <c r="AD27" s="152"/>
      <c r="AE27" s="152"/>
      <c r="AF27" s="152"/>
      <c r="AG27" s="152"/>
      <c r="AH27" s="152"/>
      <c r="AI27" s="152"/>
      <c r="AJ27" s="152"/>
      <c r="AK27" s="152"/>
      <c r="AL27" s="152"/>
    </row>
    <row r="28" spans="1:38" x14ac:dyDescent="0.4">
      <c r="A28" s="152"/>
      <c r="B28" s="158"/>
      <c r="C28" s="159" t="s">
        <v>100</v>
      </c>
      <c r="D28" s="158" t="s">
        <v>91</v>
      </c>
      <c r="E28" s="167"/>
      <c r="F28" s="158" t="s">
        <v>2</v>
      </c>
      <c r="G28" s="167"/>
      <c r="H28" s="161" t="s">
        <v>93</v>
      </c>
      <c r="I28" s="167"/>
      <c r="J28" s="161" t="s">
        <v>21</v>
      </c>
      <c r="K28" s="159">
        <v>7</v>
      </c>
      <c r="L28" s="152"/>
      <c r="M28" s="168"/>
      <c r="N28" s="158" t="s">
        <v>2</v>
      </c>
      <c r="O28" s="168"/>
      <c r="P28" s="161"/>
      <c r="Q28" s="168"/>
      <c r="R28" s="158" t="s">
        <v>2</v>
      </c>
      <c r="S28" s="168"/>
      <c r="T28" s="161"/>
      <c r="U28" s="159">
        <v>7</v>
      </c>
      <c r="V28" s="152"/>
      <c r="W28" s="152"/>
      <c r="X28" s="152"/>
      <c r="Y28" s="152"/>
      <c r="Z28" s="152"/>
      <c r="AA28" s="152"/>
      <c r="AB28" s="152"/>
      <c r="AC28" s="152"/>
      <c r="AD28" s="152"/>
      <c r="AE28" s="152"/>
      <c r="AF28" s="152"/>
      <c r="AG28" s="152"/>
      <c r="AH28" s="152"/>
      <c r="AI28" s="152"/>
      <c r="AJ28" s="152"/>
      <c r="AK28" s="152"/>
      <c r="AL28" s="152"/>
    </row>
    <row r="29" spans="1:38" x14ac:dyDescent="0.4">
      <c r="A29" s="152"/>
      <c r="B29" s="158"/>
      <c r="C29" s="159" t="s">
        <v>101</v>
      </c>
      <c r="D29" s="158" t="s">
        <v>91</v>
      </c>
      <c r="E29" s="167"/>
      <c r="F29" s="158" t="s">
        <v>2</v>
      </c>
      <c r="G29" s="167"/>
      <c r="H29" s="161" t="s">
        <v>93</v>
      </c>
      <c r="I29" s="167"/>
      <c r="J29" s="161" t="s">
        <v>21</v>
      </c>
      <c r="K29" s="159">
        <v>8</v>
      </c>
      <c r="L29" s="152"/>
      <c r="M29" s="168"/>
      <c r="N29" s="158" t="s">
        <v>2</v>
      </c>
      <c r="O29" s="168"/>
      <c r="P29" s="161"/>
      <c r="Q29" s="168"/>
      <c r="R29" s="158" t="s">
        <v>2</v>
      </c>
      <c r="S29" s="168"/>
      <c r="T29" s="161"/>
      <c r="U29" s="159">
        <v>7</v>
      </c>
      <c r="V29" s="152"/>
      <c r="W29" s="152"/>
      <c r="X29" s="152"/>
      <c r="Y29" s="152"/>
      <c r="Z29" s="152"/>
      <c r="AA29" s="152"/>
      <c r="AB29" s="152"/>
      <c r="AC29" s="152"/>
      <c r="AD29" s="152"/>
      <c r="AE29" s="152"/>
      <c r="AF29" s="152"/>
      <c r="AG29" s="152"/>
      <c r="AH29" s="152"/>
      <c r="AI29" s="152"/>
      <c r="AJ29" s="152"/>
      <c r="AK29" s="152"/>
      <c r="AL29" s="152"/>
    </row>
    <row r="30" spans="1:38" x14ac:dyDescent="0.4">
      <c r="A30" s="152"/>
      <c r="B30" s="158"/>
      <c r="C30" s="159" t="s">
        <v>102</v>
      </c>
      <c r="D30" s="158" t="s">
        <v>91</v>
      </c>
      <c r="E30" s="167"/>
      <c r="F30" s="158" t="s">
        <v>2</v>
      </c>
      <c r="G30" s="167"/>
      <c r="H30" s="161" t="s">
        <v>93</v>
      </c>
      <c r="I30" s="167"/>
      <c r="J30" s="161" t="s">
        <v>21</v>
      </c>
      <c r="K30" s="159">
        <v>4</v>
      </c>
      <c r="L30" s="152"/>
      <c r="M30" s="168"/>
      <c r="N30" s="158" t="s">
        <v>2</v>
      </c>
      <c r="O30" s="168"/>
      <c r="P30" s="161"/>
      <c r="Q30" s="168"/>
      <c r="R30" s="158" t="s">
        <v>2</v>
      </c>
      <c r="S30" s="168"/>
      <c r="T30" s="161"/>
      <c r="U30" s="159">
        <v>3</v>
      </c>
      <c r="V30" s="152"/>
      <c r="W30" s="152"/>
      <c r="X30" s="152"/>
      <c r="Y30" s="152"/>
      <c r="Z30" s="152"/>
      <c r="AA30" s="152"/>
      <c r="AB30" s="152"/>
      <c r="AC30" s="152"/>
      <c r="AD30" s="152"/>
      <c r="AE30" s="152"/>
      <c r="AF30" s="152"/>
      <c r="AG30" s="152"/>
      <c r="AH30" s="152"/>
      <c r="AI30" s="152"/>
      <c r="AJ30" s="152"/>
      <c r="AK30" s="152"/>
      <c r="AL30" s="152"/>
    </row>
    <row r="31" spans="1:38" x14ac:dyDescent="0.4">
      <c r="A31" s="152"/>
      <c r="B31" s="158"/>
      <c r="C31" s="159" t="s">
        <v>103</v>
      </c>
      <c r="D31" s="158" t="s">
        <v>91</v>
      </c>
      <c r="E31" s="167"/>
      <c r="F31" s="158" t="s">
        <v>2</v>
      </c>
      <c r="G31" s="167"/>
      <c r="H31" s="161" t="s">
        <v>93</v>
      </c>
      <c r="I31" s="167"/>
      <c r="J31" s="161" t="s">
        <v>21</v>
      </c>
      <c r="K31" s="159"/>
      <c r="L31" s="152"/>
      <c r="M31" s="168"/>
      <c r="N31" s="158" t="s">
        <v>2</v>
      </c>
      <c r="O31" s="168"/>
      <c r="P31" s="161"/>
      <c r="Q31" s="168"/>
      <c r="R31" s="158" t="s">
        <v>2</v>
      </c>
      <c r="S31" s="168"/>
      <c r="T31" s="161"/>
      <c r="U31" s="159"/>
      <c r="V31" s="152"/>
      <c r="W31" s="152"/>
      <c r="X31" s="152"/>
      <c r="Y31" s="152"/>
      <c r="Z31" s="152"/>
      <c r="AA31" s="152"/>
      <c r="AB31" s="152"/>
      <c r="AC31" s="152"/>
      <c r="AD31" s="152"/>
      <c r="AE31" s="152"/>
      <c r="AF31" s="152"/>
      <c r="AG31" s="152"/>
      <c r="AH31" s="152"/>
      <c r="AI31" s="152"/>
      <c r="AJ31" s="152"/>
      <c r="AK31" s="152"/>
      <c r="AL31" s="152"/>
    </row>
    <row r="32" spans="1:38" x14ac:dyDescent="0.4">
      <c r="A32" s="152"/>
      <c r="B32" s="158"/>
      <c r="C32" s="159" t="s">
        <v>68</v>
      </c>
      <c r="D32" s="158" t="s">
        <v>91</v>
      </c>
      <c r="E32" s="167"/>
      <c r="F32" s="158" t="s">
        <v>2</v>
      </c>
      <c r="G32" s="167"/>
      <c r="H32" s="161" t="s">
        <v>93</v>
      </c>
      <c r="I32" s="167"/>
      <c r="J32" s="161" t="s">
        <v>21</v>
      </c>
      <c r="K32" s="159"/>
      <c r="L32" s="152"/>
      <c r="M32" s="168"/>
      <c r="N32" s="158" t="s">
        <v>2</v>
      </c>
      <c r="O32" s="168"/>
      <c r="P32" s="161"/>
      <c r="Q32" s="168"/>
      <c r="R32" s="158" t="s">
        <v>2</v>
      </c>
      <c r="S32" s="168"/>
      <c r="T32" s="161"/>
      <c r="U32" s="159"/>
      <c r="V32" s="152"/>
      <c r="W32" s="152"/>
      <c r="X32" s="152"/>
      <c r="Y32" s="152"/>
      <c r="Z32" s="152"/>
      <c r="AA32" s="152"/>
      <c r="AB32" s="152"/>
      <c r="AC32" s="152"/>
      <c r="AD32" s="152"/>
      <c r="AE32" s="152"/>
      <c r="AF32" s="152"/>
      <c r="AG32" s="152"/>
      <c r="AH32" s="152"/>
      <c r="AI32" s="152"/>
      <c r="AJ32" s="152"/>
      <c r="AK32" s="152"/>
      <c r="AL32" s="152"/>
    </row>
    <row r="33" spans="1:38" x14ac:dyDescent="0.4">
      <c r="A33" s="152"/>
      <c r="B33" s="158"/>
      <c r="C33" s="159" t="s">
        <v>69</v>
      </c>
      <c r="D33" s="158" t="s">
        <v>91</v>
      </c>
      <c r="E33" s="160"/>
      <c r="F33" s="158" t="s">
        <v>2</v>
      </c>
      <c r="G33" s="160"/>
      <c r="H33" s="161" t="s">
        <v>93</v>
      </c>
      <c r="I33" s="160"/>
      <c r="J33" s="161" t="s">
        <v>21</v>
      </c>
      <c r="K33" s="162">
        <f t="shared" ref="K33:K36" si="4">(G33-E33-I33)*24</f>
        <v>0</v>
      </c>
      <c r="L33" s="152"/>
      <c r="M33" s="159"/>
      <c r="N33" s="154" t="s">
        <v>2</v>
      </c>
      <c r="O33" s="159"/>
      <c r="P33" s="152"/>
      <c r="Q33" s="164">
        <f t="shared" ref="Q33:Q36" si="5">IF(E33&lt;M33,M33,E33)</f>
        <v>0</v>
      </c>
      <c r="R33" s="154" t="s">
        <v>2</v>
      </c>
      <c r="S33" s="164">
        <f t="shared" ref="S33:S36" si="6">IF(G33&gt;O33,O33,G33)</f>
        <v>0</v>
      </c>
      <c r="T33" s="152"/>
      <c r="U33" s="165">
        <f t="shared" ref="U33:U36" si="7">(S33-Q33)*24</f>
        <v>0</v>
      </c>
      <c r="V33" s="152"/>
      <c r="W33" s="152"/>
      <c r="X33" s="152"/>
      <c r="Y33" s="152"/>
      <c r="Z33" s="152"/>
      <c r="AA33" s="152"/>
      <c r="AB33" s="152"/>
      <c r="AC33" s="152"/>
      <c r="AD33" s="152"/>
      <c r="AE33" s="152"/>
      <c r="AF33" s="152"/>
      <c r="AG33" s="152"/>
      <c r="AH33" s="152"/>
      <c r="AI33" s="152"/>
      <c r="AJ33" s="152"/>
      <c r="AK33" s="152"/>
      <c r="AL33" s="152"/>
    </row>
    <row r="34" spans="1:38" x14ac:dyDescent="0.4">
      <c r="A34" s="152"/>
      <c r="B34" s="158"/>
      <c r="C34" s="159" t="s">
        <v>209</v>
      </c>
      <c r="D34" s="158" t="s">
        <v>91</v>
      </c>
      <c r="E34" s="160"/>
      <c r="F34" s="158" t="s">
        <v>2</v>
      </c>
      <c r="G34" s="160"/>
      <c r="H34" s="161" t="s">
        <v>93</v>
      </c>
      <c r="I34" s="160"/>
      <c r="J34" s="161" t="s">
        <v>21</v>
      </c>
      <c r="K34" s="162">
        <f t="shared" si="4"/>
        <v>0</v>
      </c>
      <c r="L34" s="152"/>
      <c r="M34" s="159"/>
      <c r="N34" s="154" t="s">
        <v>2</v>
      </c>
      <c r="O34" s="159"/>
      <c r="P34" s="152"/>
      <c r="Q34" s="164">
        <f t="shared" si="5"/>
        <v>0</v>
      </c>
      <c r="R34" s="154" t="s">
        <v>2</v>
      </c>
      <c r="S34" s="164">
        <f t="shared" si="6"/>
        <v>0</v>
      </c>
      <c r="T34" s="152"/>
      <c r="U34" s="165">
        <f t="shared" si="7"/>
        <v>0</v>
      </c>
      <c r="V34" s="152"/>
      <c r="W34" s="152" t="s">
        <v>211</v>
      </c>
      <c r="X34" s="152"/>
      <c r="Y34" s="152"/>
      <c r="Z34" s="152"/>
      <c r="AA34" s="152"/>
      <c r="AB34" s="152"/>
      <c r="AC34" s="152"/>
      <c r="AD34" s="152"/>
      <c r="AE34" s="152"/>
      <c r="AF34" s="152"/>
      <c r="AG34" s="152"/>
      <c r="AH34" s="152"/>
      <c r="AI34" s="152"/>
      <c r="AJ34" s="152"/>
      <c r="AK34" s="152"/>
      <c r="AL34" s="152"/>
    </row>
    <row r="35" spans="1:38" x14ac:dyDescent="0.4">
      <c r="A35" s="152"/>
      <c r="B35" s="158"/>
      <c r="C35" s="159" t="s">
        <v>210</v>
      </c>
      <c r="D35" s="158" t="s">
        <v>91</v>
      </c>
      <c r="E35" s="160"/>
      <c r="F35" s="158" t="s">
        <v>2</v>
      </c>
      <c r="G35" s="160"/>
      <c r="H35" s="161" t="s">
        <v>93</v>
      </c>
      <c r="I35" s="160"/>
      <c r="J35" s="161" t="s">
        <v>21</v>
      </c>
      <c r="K35" s="162">
        <f t="shared" si="4"/>
        <v>0</v>
      </c>
      <c r="L35" s="152"/>
      <c r="M35" s="159"/>
      <c r="N35" s="154" t="s">
        <v>2</v>
      </c>
      <c r="O35" s="159"/>
      <c r="P35" s="152"/>
      <c r="Q35" s="164">
        <f t="shared" si="5"/>
        <v>0</v>
      </c>
      <c r="R35" s="154" t="s">
        <v>2</v>
      </c>
      <c r="S35" s="164">
        <f t="shared" si="6"/>
        <v>0</v>
      </c>
      <c r="T35" s="152"/>
      <c r="U35" s="165">
        <f t="shared" si="7"/>
        <v>0</v>
      </c>
      <c r="V35" s="152"/>
      <c r="W35" s="152" t="s">
        <v>211</v>
      </c>
      <c r="X35" s="152"/>
      <c r="Y35" s="152"/>
      <c r="Z35" s="152"/>
      <c r="AA35" s="152"/>
      <c r="AB35" s="152"/>
      <c r="AC35" s="152"/>
      <c r="AD35" s="152"/>
      <c r="AE35" s="152"/>
      <c r="AF35" s="152"/>
      <c r="AG35" s="152"/>
      <c r="AH35" s="152"/>
      <c r="AI35" s="152"/>
      <c r="AJ35" s="152"/>
      <c r="AK35" s="152"/>
      <c r="AL35" s="152"/>
    </row>
    <row r="36" spans="1:38" x14ac:dyDescent="0.4">
      <c r="A36" s="152"/>
      <c r="B36" s="158"/>
      <c r="C36" s="159" t="s">
        <v>104</v>
      </c>
      <c r="D36" s="158" t="s">
        <v>91</v>
      </c>
      <c r="E36" s="160"/>
      <c r="F36" s="158" t="s">
        <v>2</v>
      </c>
      <c r="G36" s="160"/>
      <c r="H36" s="161" t="s">
        <v>93</v>
      </c>
      <c r="I36" s="160"/>
      <c r="J36" s="161" t="s">
        <v>21</v>
      </c>
      <c r="K36" s="162">
        <f t="shared" si="4"/>
        <v>0</v>
      </c>
      <c r="L36" s="152"/>
      <c r="M36" s="159"/>
      <c r="N36" s="154" t="s">
        <v>2</v>
      </c>
      <c r="O36" s="159"/>
      <c r="P36" s="152"/>
      <c r="Q36" s="164">
        <f t="shared" si="5"/>
        <v>0</v>
      </c>
      <c r="R36" s="154" t="s">
        <v>2</v>
      </c>
      <c r="S36" s="164">
        <f t="shared" si="6"/>
        <v>0</v>
      </c>
      <c r="T36" s="152"/>
      <c r="U36" s="165">
        <f t="shared" si="7"/>
        <v>0</v>
      </c>
      <c r="V36" s="152"/>
      <c r="W36" s="152"/>
      <c r="X36" s="152"/>
      <c r="Y36" s="152"/>
      <c r="Z36" s="152"/>
      <c r="AA36" s="152"/>
      <c r="AB36" s="152"/>
      <c r="AC36" s="152"/>
      <c r="AD36" s="152"/>
      <c r="AE36" s="152"/>
      <c r="AF36" s="152"/>
      <c r="AG36" s="152"/>
      <c r="AH36" s="152"/>
      <c r="AI36" s="152"/>
      <c r="AJ36" s="152"/>
      <c r="AK36" s="152"/>
      <c r="AL36" s="152"/>
    </row>
    <row r="37" spans="1:38" x14ac:dyDescent="0.4">
      <c r="A37" s="152"/>
      <c r="B37" s="154"/>
      <c r="C37" s="154"/>
      <c r="D37" s="154"/>
      <c r="E37" s="152"/>
      <c r="F37" s="152"/>
      <c r="G37" s="152"/>
      <c r="H37" s="152"/>
      <c r="I37" s="154"/>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1:38" x14ac:dyDescent="0.4">
      <c r="A38" s="152"/>
      <c r="B38" s="154"/>
      <c r="C38" s="154"/>
      <c r="D38" s="154"/>
      <c r="E38" s="152"/>
      <c r="F38" s="152"/>
      <c r="G38" s="152"/>
      <c r="H38" s="152"/>
      <c r="I38" s="154"/>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row>
    <row r="39" spans="1:38" x14ac:dyDescent="0.4">
      <c r="A39" s="152"/>
      <c r="B39" s="154"/>
      <c r="C39" s="154"/>
      <c r="D39" s="154"/>
      <c r="E39" s="152"/>
      <c r="F39" s="152"/>
      <c r="G39" s="152"/>
      <c r="H39" s="152"/>
      <c r="I39" s="154"/>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row>
    <row r="40" spans="1:38" x14ac:dyDescent="0.4">
      <c r="A40" s="152"/>
      <c r="B40" s="154"/>
      <c r="C40" s="154"/>
      <c r="D40" s="154"/>
      <c r="E40" s="152"/>
      <c r="F40" s="152"/>
      <c r="G40" s="152"/>
      <c r="H40" s="152"/>
      <c r="I40" s="154"/>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2"/>
      <c r="AK40" s="152"/>
      <c r="AL40" s="152"/>
    </row>
    <row r="41" spans="1:38" x14ac:dyDescent="0.4">
      <c r="A41" s="152"/>
      <c r="B41" s="154"/>
      <c r="C41" s="154"/>
      <c r="D41" s="154"/>
      <c r="E41" s="152"/>
      <c r="F41" s="152"/>
      <c r="G41" s="152"/>
      <c r="H41" s="152"/>
      <c r="I41" s="154"/>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row>
    <row r="42" spans="1:38" x14ac:dyDescent="0.4">
      <c r="A42" s="152"/>
      <c r="B42" s="154"/>
      <c r="C42" s="154"/>
      <c r="D42" s="154"/>
      <c r="E42" s="152"/>
      <c r="F42" s="152"/>
      <c r="G42" s="152"/>
      <c r="H42" s="152"/>
      <c r="I42" s="154"/>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row>
    <row r="43" spans="1:38" x14ac:dyDescent="0.4">
      <c r="A43" s="152"/>
      <c r="B43" s="154"/>
      <c r="C43" s="154"/>
      <c r="D43" s="154"/>
      <c r="E43" s="152"/>
      <c r="F43" s="152"/>
      <c r="G43" s="152"/>
      <c r="H43" s="152"/>
      <c r="I43" s="154"/>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row>
    <row r="44" spans="1:38" x14ac:dyDescent="0.4">
      <c r="A44" s="152"/>
      <c r="B44" s="154"/>
      <c r="C44" s="154"/>
      <c r="D44" s="154"/>
      <c r="E44" s="152"/>
      <c r="F44" s="152"/>
      <c r="G44" s="152"/>
      <c r="H44" s="152"/>
      <c r="I44" s="154"/>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row>
    <row r="45" spans="1:38" x14ac:dyDescent="0.4">
      <c r="A45" s="152"/>
      <c r="B45" s="154"/>
      <c r="C45" s="154"/>
      <c r="D45" s="154"/>
      <c r="E45" s="152"/>
      <c r="F45" s="152"/>
      <c r="G45" s="152"/>
      <c r="H45" s="152"/>
      <c r="I45" s="154"/>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row>
    <row r="46" spans="1:38" x14ac:dyDescent="0.4">
      <c r="A46" s="152"/>
      <c r="B46" s="154"/>
      <c r="C46" s="154"/>
      <c r="D46" s="154"/>
      <c r="E46" s="152"/>
      <c r="F46" s="152"/>
      <c r="G46" s="152"/>
      <c r="H46" s="152"/>
      <c r="I46" s="154"/>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row>
    <row r="47" spans="1:38" x14ac:dyDescent="0.4">
      <c r="A47" s="152"/>
      <c r="B47" s="154"/>
      <c r="C47" s="154"/>
      <c r="D47" s="154"/>
      <c r="E47" s="152"/>
      <c r="F47" s="152"/>
      <c r="G47" s="152"/>
      <c r="H47" s="152"/>
      <c r="I47" s="154"/>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row>
    <row r="48" spans="1:38" x14ac:dyDescent="0.4">
      <c r="A48" s="152"/>
      <c r="B48" s="154"/>
      <c r="C48" s="154"/>
      <c r="D48" s="154"/>
      <c r="E48" s="152"/>
      <c r="F48" s="152"/>
      <c r="G48" s="152"/>
      <c r="H48" s="152"/>
      <c r="I48" s="154"/>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row>
    <row r="49" spans="1:38" x14ac:dyDescent="0.4">
      <c r="A49" s="152"/>
      <c r="B49" s="154"/>
      <c r="C49" s="154"/>
      <c r="D49" s="154"/>
      <c r="E49" s="152"/>
      <c r="F49" s="152"/>
      <c r="G49" s="152"/>
      <c r="H49" s="152"/>
      <c r="I49" s="154"/>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row>
    <row r="50" spans="1:38" x14ac:dyDescent="0.4">
      <c r="A50" s="152"/>
      <c r="B50" s="154"/>
      <c r="C50" s="154"/>
      <c r="D50" s="154"/>
      <c r="E50" s="152"/>
      <c r="F50" s="152"/>
      <c r="G50" s="152"/>
      <c r="H50" s="152"/>
      <c r="I50" s="154"/>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row>
    <row r="51" spans="1:38" x14ac:dyDescent="0.4">
      <c r="A51" s="152"/>
      <c r="B51" s="154"/>
      <c r="C51" s="154"/>
      <c r="D51" s="154"/>
      <c r="E51" s="152"/>
      <c r="F51" s="152"/>
      <c r="G51" s="152"/>
      <c r="H51" s="152"/>
      <c r="I51" s="154"/>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row>
    <row r="52" spans="1:38" x14ac:dyDescent="0.4">
      <c r="A52" s="152"/>
      <c r="B52" s="154"/>
      <c r="C52" s="154"/>
      <c r="D52" s="154"/>
      <c r="E52" s="152"/>
      <c r="F52" s="152"/>
      <c r="G52" s="152"/>
      <c r="H52" s="152"/>
      <c r="I52" s="154"/>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row>
    <row r="53" spans="1:38" x14ac:dyDescent="0.4">
      <c r="A53" s="152"/>
      <c r="B53" s="154"/>
      <c r="C53" s="154"/>
      <c r="D53" s="154"/>
      <c r="E53" s="152"/>
      <c r="F53" s="152"/>
      <c r="G53" s="152"/>
      <c r="H53" s="152"/>
      <c r="I53" s="154"/>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row>
    <row r="54" spans="1:38" x14ac:dyDescent="0.4">
      <c r="A54" s="152"/>
      <c r="B54" s="154"/>
      <c r="C54" s="154"/>
      <c r="D54" s="154"/>
      <c r="E54" s="152"/>
      <c r="F54" s="152"/>
      <c r="G54" s="152"/>
      <c r="H54" s="152"/>
      <c r="I54" s="154"/>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row>
    <row r="55" spans="1:38" x14ac:dyDescent="0.4">
      <c r="A55" s="152"/>
      <c r="B55" s="154"/>
      <c r="C55" s="154"/>
      <c r="D55" s="154"/>
      <c r="E55" s="152"/>
      <c r="F55" s="152"/>
      <c r="G55" s="152"/>
      <c r="H55" s="152"/>
      <c r="I55" s="154"/>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row>
    <row r="56" spans="1:38" x14ac:dyDescent="0.4">
      <c r="A56" s="152"/>
      <c r="B56" s="154"/>
      <c r="C56" s="154"/>
      <c r="D56" s="154"/>
      <c r="E56" s="152"/>
      <c r="F56" s="152"/>
      <c r="G56" s="152"/>
      <c r="H56" s="152"/>
      <c r="I56" s="154"/>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row>
    <row r="57" spans="1:38" x14ac:dyDescent="0.4">
      <c r="A57" s="152"/>
      <c r="B57" s="154"/>
      <c r="C57" s="154"/>
      <c r="D57" s="154"/>
      <c r="E57" s="152"/>
      <c r="F57" s="152"/>
      <c r="G57" s="152"/>
      <c r="H57" s="152"/>
      <c r="I57" s="154"/>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row>
    <row r="58" spans="1:38" x14ac:dyDescent="0.4">
      <c r="A58" s="152"/>
      <c r="B58" s="154"/>
      <c r="C58" s="154"/>
      <c r="D58" s="154"/>
      <c r="E58" s="152"/>
      <c r="F58" s="152"/>
      <c r="G58" s="152"/>
      <c r="H58" s="152"/>
      <c r="I58" s="154"/>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row>
    <row r="59" spans="1:38" x14ac:dyDescent="0.4">
      <c r="A59" s="152"/>
      <c r="B59" s="154"/>
      <c r="C59" s="154"/>
      <c r="D59" s="154"/>
      <c r="E59" s="152"/>
      <c r="F59" s="152"/>
      <c r="G59" s="152"/>
      <c r="H59" s="152"/>
      <c r="I59" s="154"/>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row>
  </sheetData>
  <sheetProtection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S197"/>
  <sheetViews>
    <sheetView topLeftCell="A81" workbookViewId="0">
      <selection activeCell="K7" sqref="K7"/>
    </sheetView>
  </sheetViews>
  <sheetFormatPr defaultRowHeight="18.75" x14ac:dyDescent="0.4"/>
  <cols>
    <col min="1" max="1" width="1.875" style="20" customWidth="1"/>
    <col min="2" max="3" width="9" style="20"/>
    <col min="4" max="4" width="45.625" style="20" customWidth="1"/>
    <col min="5" max="16384" width="9" style="20"/>
  </cols>
  <sheetData>
    <row r="1" spans="1:19" x14ac:dyDescent="0.4">
      <c r="A1" s="152"/>
      <c r="B1" s="152" t="s">
        <v>151</v>
      </c>
      <c r="C1" s="152"/>
      <c r="D1" s="170"/>
      <c r="E1" s="170"/>
      <c r="F1" s="170"/>
      <c r="G1" s="152"/>
      <c r="H1" s="152"/>
      <c r="I1" s="152"/>
      <c r="J1" s="152"/>
      <c r="K1" s="152"/>
      <c r="L1" s="152"/>
      <c r="M1" s="152"/>
      <c r="N1" s="152"/>
      <c r="O1" s="152"/>
      <c r="P1" s="152"/>
      <c r="Q1" s="152"/>
      <c r="R1" s="152"/>
      <c r="S1" s="152"/>
    </row>
    <row r="2" spans="1:19" s="25" customFormat="1" ht="20.25" customHeight="1" x14ac:dyDescent="0.4">
      <c r="A2" s="169"/>
      <c r="B2" s="171" t="s">
        <v>217</v>
      </c>
      <c r="C2" s="171"/>
      <c r="D2" s="170"/>
      <c r="E2" s="170"/>
      <c r="F2" s="170"/>
      <c r="G2" s="169"/>
      <c r="H2" s="169"/>
      <c r="I2" s="169"/>
      <c r="J2" s="169"/>
      <c r="K2" s="169"/>
      <c r="L2" s="169"/>
      <c r="M2" s="169"/>
      <c r="N2" s="169"/>
      <c r="O2" s="169"/>
      <c r="P2" s="169"/>
      <c r="Q2" s="169"/>
      <c r="R2" s="169"/>
      <c r="S2" s="169"/>
    </row>
    <row r="3" spans="1:19" s="25" customFormat="1" ht="20.25" customHeight="1" x14ac:dyDescent="0.4">
      <c r="A3" s="169"/>
      <c r="B3" s="171"/>
      <c r="C3" s="171"/>
      <c r="D3" s="170"/>
      <c r="E3" s="170"/>
      <c r="F3" s="170"/>
      <c r="G3" s="169"/>
      <c r="H3" s="169"/>
      <c r="I3" s="169"/>
      <c r="J3" s="169"/>
      <c r="K3" s="169"/>
      <c r="L3" s="169"/>
      <c r="M3" s="169"/>
      <c r="N3" s="169"/>
      <c r="O3" s="169"/>
      <c r="P3" s="169"/>
      <c r="Q3" s="169"/>
      <c r="R3" s="169"/>
      <c r="S3" s="169"/>
    </row>
    <row r="4" spans="1:19" s="27" customFormat="1" ht="20.25" customHeight="1" x14ac:dyDescent="0.4">
      <c r="A4" s="172"/>
      <c r="B4" s="173"/>
      <c r="C4" s="170" t="s">
        <v>228</v>
      </c>
      <c r="D4" s="170"/>
      <c r="E4" s="172"/>
      <c r="F4" s="416" t="s">
        <v>229</v>
      </c>
      <c r="G4" s="416"/>
      <c r="H4" s="416"/>
      <c r="I4" s="416"/>
      <c r="J4" s="416"/>
      <c r="K4" s="416"/>
      <c r="L4" s="172"/>
      <c r="M4" s="172"/>
      <c r="N4" s="172"/>
      <c r="O4" s="172"/>
      <c r="P4" s="172"/>
      <c r="Q4" s="172"/>
      <c r="R4" s="172"/>
      <c r="S4" s="172"/>
    </row>
    <row r="5" spans="1:19" s="27" customFormat="1" ht="20.25" customHeight="1" x14ac:dyDescent="0.4">
      <c r="A5" s="172"/>
      <c r="B5" s="174"/>
      <c r="C5" s="170" t="s">
        <v>230</v>
      </c>
      <c r="D5" s="170"/>
      <c r="E5" s="172"/>
      <c r="F5" s="416"/>
      <c r="G5" s="416"/>
      <c r="H5" s="416"/>
      <c r="I5" s="416"/>
      <c r="J5" s="416"/>
      <c r="K5" s="416"/>
      <c r="L5" s="172"/>
      <c r="M5" s="172"/>
      <c r="N5" s="172"/>
      <c r="O5" s="172"/>
      <c r="P5" s="172"/>
      <c r="Q5" s="172"/>
      <c r="R5" s="172"/>
      <c r="S5" s="172"/>
    </row>
    <row r="6" spans="1:19" s="25" customFormat="1" ht="20.25" customHeight="1" x14ac:dyDescent="0.4">
      <c r="A6" s="169"/>
      <c r="B6" s="175" t="s">
        <v>204</v>
      </c>
      <c r="C6" s="170"/>
      <c r="D6" s="170"/>
      <c r="E6" s="176"/>
      <c r="F6" s="177"/>
      <c r="G6" s="169"/>
      <c r="H6" s="169"/>
      <c r="I6" s="169"/>
      <c r="J6" s="169"/>
      <c r="K6" s="169"/>
      <c r="L6" s="169"/>
      <c r="M6" s="169"/>
      <c r="N6" s="169"/>
      <c r="O6" s="169"/>
      <c r="P6" s="169"/>
      <c r="Q6" s="169"/>
      <c r="R6" s="169"/>
      <c r="S6" s="169"/>
    </row>
    <row r="7" spans="1:19" s="25" customFormat="1" ht="20.25" customHeight="1" x14ac:dyDescent="0.4">
      <c r="A7" s="169"/>
      <c r="B7" s="171"/>
      <c r="C7" s="171"/>
      <c r="D7" s="170"/>
      <c r="E7" s="176"/>
      <c r="F7" s="177"/>
      <c r="G7" s="169"/>
      <c r="H7" s="169"/>
      <c r="I7" s="169"/>
      <c r="J7" s="169"/>
      <c r="K7" s="169"/>
      <c r="L7" s="169"/>
      <c r="M7" s="169"/>
      <c r="N7" s="169"/>
      <c r="O7" s="169"/>
      <c r="P7" s="169"/>
      <c r="Q7" s="169"/>
      <c r="R7" s="169"/>
      <c r="S7" s="169"/>
    </row>
    <row r="8" spans="1:19" s="25" customFormat="1" ht="20.25" customHeight="1" x14ac:dyDescent="0.4">
      <c r="A8" s="169"/>
      <c r="B8" s="170" t="s">
        <v>152</v>
      </c>
      <c r="C8" s="171"/>
      <c r="D8" s="170"/>
      <c r="E8" s="176"/>
      <c r="F8" s="177"/>
      <c r="G8" s="169"/>
      <c r="H8" s="169"/>
      <c r="I8" s="169"/>
      <c r="J8" s="169"/>
      <c r="K8" s="169"/>
      <c r="L8" s="169"/>
      <c r="M8" s="169"/>
      <c r="N8" s="169"/>
      <c r="O8" s="169"/>
      <c r="P8" s="169"/>
      <c r="Q8" s="169"/>
      <c r="R8" s="169"/>
      <c r="S8" s="169"/>
    </row>
    <row r="9" spans="1:19" s="25" customFormat="1" ht="20.25" customHeight="1" x14ac:dyDescent="0.4">
      <c r="A9" s="169"/>
      <c r="B9" s="171"/>
      <c r="C9" s="171"/>
      <c r="D9" s="170"/>
      <c r="E9" s="170"/>
      <c r="F9" s="170"/>
      <c r="G9" s="169"/>
      <c r="H9" s="169"/>
      <c r="I9" s="169"/>
      <c r="J9" s="169"/>
      <c r="K9" s="169"/>
      <c r="L9" s="169"/>
      <c r="M9" s="169"/>
      <c r="N9" s="169"/>
      <c r="O9" s="169"/>
      <c r="P9" s="169"/>
      <c r="Q9" s="169"/>
      <c r="R9" s="169"/>
      <c r="S9" s="169"/>
    </row>
    <row r="10" spans="1:19" s="25" customFormat="1" ht="20.25" customHeight="1" x14ac:dyDescent="0.4">
      <c r="A10" s="169"/>
      <c r="B10" s="170" t="s">
        <v>153</v>
      </c>
      <c r="C10" s="171"/>
      <c r="D10" s="170"/>
      <c r="E10" s="170"/>
      <c r="F10" s="170"/>
      <c r="G10" s="169"/>
      <c r="H10" s="169"/>
      <c r="I10" s="169"/>
      <c r="J10" s="169"/>
      <c r="K10" s="169"/>
      <c r="L10" s="169"/>
      <c r="M10" s="169"/>
      <c r="N10" s="169"/>
      <c r="O10" s="169"/>
      <c r="P10" s="169"/>
      <c r="Q10" s="169"/>
      <c r="R10" s="169"/>
      <c r="S10" s="169"/>
    </row>
    <row r="11" spans="1:19" s="25" customFormat="1" ht="20.25" customHeight="1" x14ac:dyDescent="0.4">
      <c r="A11" s="169"/>
      <c r="B11" s="170" t="s">
        <v>154</v>
      </c>
      <c r="C11" s="171"/>
      <c r="D11" s="170"/>
      <c r="E11" s="170"/>
      <c r="F11" s="170"/>
      <c r="G11" s="169"/>
      <c r="H11" s="169"/>
      <c r="I11" s="169"/>
      <c r="J11" s="169"/>
      <c r="K11" s="169"/>
      <c r="L11" s="169"/>
      <c r="M11" s="169"/>
      <c r="N11" s="169"/>
      <c r="O11" s="169"/>
      <c r="P11" s="169"/>
      <c r="Q11" s="169"/>
      <c r="R11" s="169"/>
      <c r="S11" s="169"/>
    </row>
    <row r="12" spans="1:19" s="25" customFormat="1" ht="20.25" customHeight="1" x14ac:dyDescent="0.4">
      <c r="A12" s="169"/>
      <c r="B12" s="170" t="s">
        <v>156</v>
      </c>
      <c r="C12" s="171"/>
      <c r="D12" s="170"/>
      <c r="E12" s="169"/>
      <c r="F12" s="169"/>
      <c r="G12" s="169"/>
      <c r="H12" s="169"/>
      <c r="I12" s="169"/>
      <c r="J12" s="169"/>
      <c r="K12" s="169"/>
      <c r="L12" s="169"/>
      <c r="M12" s="169"/>
      <c r="N12" s="169"/>
      <c r="O12" s="169"/>
      <c r="P12" s="169"/>
      <c r="Q12" s="169"/>
      <c r="R12" s="169"/>
      <c r="S12" s="169"/>
    </row>
    <row r="13" spans="1:19" s="25" customFormat="1" ht="20.25" customHeight="1" x14ac:dyDescent="0.4">
      <c r="A13" s="169"/>
      <c r="B13" s="170"/>
      <c r="C13" s="171"/>
      <c r="D13" s="170"/>
      <c r="E13" s="169"/>
      <c r="F13" s="169"/>
      <c r="G13" s="169"/>
      <c r="H13" s="169"/>
      <c r="I13" s="169"/>
      <c r="J13" s="169"/>
      <c r="K13" s="169"/>
      <c r="L13" s="169"/>
      <c r="M13" s="169"/>
      <c r="N13" s="169"/>
      <c r="O13" s="169"/>
      <c r="P13" s="169"/>
      <c r="Q13" s="169"/>
      <c r="R13" s="169"/>
      <c r="S13" s="169"/>
    </row>
    <row r="14" spans="1:19" s="25" customFormat="1" ht="20.25" customHeight="1" x14ac:dyDescent="0.4">
      <c r="A14" s="169"/>
      <c r="B14" s="170" t="s">
        <v>157</v>
      </c>
      <c r="C14" s="171"/>
      <c r="D14" s="170"/>
      <c r="E14" s="169"/>
      <c r="F14" s="169"/>
      <c r="G14" s="169"/>
      <c r="H14" s="169"/>
      <c r="I14" s="169"/>
      <c r="J14" s="169"/>
      <c r="K14" s="169"/>
      <c r="L14" s="169"/>
      <c r="M14" s="169"/>
      <c r="N14" s="169"/>
      <c r="O14" s="169"/>
      <c r="P14" s="169"/>
      <c r="Q14" s="169"/>
      <c r="R14" s="169"/>
      <c r="S14" s="169"/>
    </row>
    <row r="15" spans="1:19" s="25" customFormat="1" ht="20.25" customHeight="1" x14ac:dyDescent="0.4">
      <c r="A15" s="169"/>
      <c r="B15" s="170"/>
      <c r="C15" s="171"/>
      <c r="D15" s="170"/>
      <c r="E15" s="169"/>
      <c r="F15" s="169"/>
      <c r="G15" s="169"/>
      <c r="H15" s="169"/>
      <c r="I15" s="169"/>
      <c r="J15" s="169"/>
      <c r="K15" s="169"/>
      <c r="L15" s="169"/>
      <c r="M15" s="169"/>
      <c r="N15" s="169"/>
      <c r="O15" s="169"/>
      <c r="P15" s="169"/>
      <c r="Q15" s="169"/>
      <c r="R15" s="169"/>
      <c r="S15" s="169"/>
    </row>
    <row r="16" spans="1:19" s="25" customFormat="1" ht="20.25" customHeight="1" x14ac:dyDescent="0.4">
      <c r="A16" s="169"/>
      <c r="B16" s="170" t="s">
        <v>155</v>
      </c>
      <c r="C16" s="171"/>
      <c r="D16" s="170"/>
      <c r="E16" s="169"/>
      <c r="F16" s="169"/>
      <c r="G16" s="169"/>
      <c r="H16" s="169"/>
      <c r="I16" s="169"/>
      <c r="J16" s="169"/>
      <c r="K16" s="169"/>
      <c r="L16" s="169"/>
      <c r="M16" s="169"/>
      <c r="N16" s="169"/>
      <c r="O16" s="169"/>
      <c r="P16" s="169"/>
      <c r="Q16" s="169"/>
      <c r="R16" s="169"/>
      <c r="S16" s="169"/>
    </row>
    <row r="17" spans="1:19" s="25" customFormat="1" ht="20.25" customHeight="1" x14ac:dyDescent="0.4">
      <c r="A17" s="169"/>
      <c r="B17" s="171"/>
      <c r="C17" s="171"/>
      <c r="D17" s="170"/>
      <c r="E17" s="169"/>
      <c r="F17" s="169"/>
      <c r="G17" s="169"/>
      <c r="H17" s="169"/>
      <c r="I17" s="169"/>
      <c r="J17" s="169"/>
      <c r="K17" s="169"/>
      <c r="L17" s="169"/>
      <c r="M17" s="169"/>
      <c r="N17" s="169"/>
      <c r="O17" s="169"/>
      <c r="P17" s="169"/>
      <c r="Q17" s="169"/>
      <c r="R17" s="169"/>
      <c r="S17" s="169"/>
    </row>
    <row r="18" spans="1:19" s="25" customFormat="1" ht="20.25" customHeight="1" x14ac:dyDescent="0.4">
      <c r="A18" s="169"/>
      <c r="B18" s="170" t="s">
        <v>158</v>
      </c>
      <c r="C18" s="171"/>
      <c r="D18" s="170"/>
      <c r="E18" s="169"/>
      <c r="F18" s="169"/>
      <c r="G18" s="169"/>
      <c r="H18" s="169"/>
      <c r="I18" s="169"/>
      <c r="J18" s="169"/>
      <c r="K18" s="169"/>
      <c r="L18" s="169"/>
      <c r="M18" s="169"/>
      <c r="N18" s="169"/>
      <c r="O18" s="169"/>
      <c r="P18" s="169"/>
      <c r="Q18" s="169"/>
      <c r="R18" s="169"/>
      <c r="S18" s="169"/>
    </row>
    <row r="19" spans="1:19" s="25" customFormat="1" ht="20.25" customHeight="1" x14ac:dyDescent="0.4">
      <c r="A19" s="169"/>
      <c r="B19" s="171"/>
      <c r="C19" s="171"/>
      <c r="D19" s="170"/>
      <c r="E19" s="169"/>
      <c r="F19" s="169"/>
      <c r="G19" s="169"/>
      <c r="H19" s="169"/>
      <c r="I19" s="169"/>
      <c r="J19" s="169"/>
      <c r="K19" s="169"/>
      <c r="L19" s="169"/>
      <c r="M19" s="169"/>
      <c r="N19" s="169"/>
      <c r="O19" s="169"/>
      <c r="P19" s="169"/>
      <c r="Q19" s="169"/>
      <c r="R19" s="169"/>
      <c r="S19" s="169"/>
    </row>
    <row r="20" spans="1:19" s="25" customFormat="1" ht="20.25" customHeight="1" x14ac:dyDescent="0.4">
      <c r="A20" s="169"/>
      <c r="B20" s="170" t="s">
        <v>159</v>
      </c>
      <c r="C20" s="171"/>
      <c r="D20" s="170"/>
      <c r="E20" s="169"/>
      <c r="F20" s="169"/>
      <c r="G20" s="169"/>
      <c r="H20" s="169"/>
      <c r="I20" s="169"/>
      <c r="J20" s="169"/>
      <c r="K20" s="169"/>
      <c r="L20" s="169"/>
      <c r="M20" s="169"/>
      <c r="N20" s="169"/>
      <c r="O20" s="169"/>
      <c r="P20" s="169"/>
      <c r="Q20" s="169"/>
      <c r="R20" s="169"/>
      <c r="S20" s="169"/>
    </row>
    <row r="21" spans="1:19" s="25" customFormat="1" ht="20.25" customHeight="1" x14ac:dyDescent="0.4">
      <c r="A21" s="169"/>
      <c r="B21" s="171"/>
      <c r="C21" s="171"/>
      <c r="D21" s="170"/>
      <c r="E21" s="169"/>
      <c r="F21" s="169"/>
      <c r="G21" s="169"/>
      <c r="H21" s="169"/>
      <c r="I21" s="169"/>
      <c r="J21" s="169"/>
      <c r="K21" s="169"/>
      <c r="L21" s="169"/>
      <c r="M21" s="169"/>
      <c r="N21" s="169"/>
      <c r="O21" s="169"/>
      <c r="P21" s="169"/>
      <c r="Q21" s="169"/>
      <c r="R21" s="169"/>
      <c r="S21" s="169"/>
    </row>
    <row r="22" spans="1:19" s="25" customFormat="1" ht="20.25" customHeight="1" x14ac:dyDescent="0.4">
      <c r="A22" s="169"/>
      <c r="B22" s="170" t="s">
        <v>160</v>
      </c>
      <c r="C22" s="171"/>
      <c r="D22" s="170"/>
      <c r="E22" s="169"/>
      <c r="F22" s="169"/>
      <c r="G22" s="169"/>
      <c r="H22" s="169"/>
      <c r="I22" s="169"/>
      <c r="J22" s="169"/>
      <c r="K22" s="169"/>
      <c r="L22" s="169"/>
      <c r="M22" s="169"/>
      <c r="N22" s="169"/>
      <c r="O22" s="169"/>
      <c r="P22" s="169"/>
      <c r="Q22" s="169"/>
      <c r="R22" s="169"/>
      <c r="S22" s="169"/>
    </row>
    <row r="23" spans="1:19" s="25" customFormat="1" ht="20.25" customHeight="1" x14ac:dyDescent="0.4">
      <c r="A23" s="169"/>
      <c r="B23" s="171"/>
      <c r="C23" s="171"/>
      <c r="D23" s="170"/>
      <c r="E23" s="169"/>
      <c r="F23" s="169"/>
      <c r="G23" s="169"/>
      <c r="H23" s="169"/>
      <c r="I23" s="169"/>
      <c r="J23" s="169"/>
      <c r="K23" s="169"/>
      <c r="L23" s="169"/>
      <c r="M23" s="169"/>
      <c r="N23" s="169"/>
      <c r="O23" s="169"/>
      <c r="P23" s="169"/>
      <c r="Q23" s="169"/>
      <c r="R23" s="169"/>
      <c r="S23" s="169"/>
    </row>
    <row r="24" spans="1:19" s="25" customFormat="1" ht="17.25" customHeight="1" x14ac:dyDescent="0.4">
      <c r="A24" s="169"/>
      <c r="B24" s="170" t="s">
        <v>168</v>
      </c>
      <c r="C24" s="170"/>
      <c r="D24" s="170"/>
      <c r="E24" s="169"/>
      <c r="F24" s="169"/>
      <c r="G24" s="169"/>
      <c r="H24" s="169"/>
      <c r="I24" s="169"/>
      <c r="J24" s="169"/>
      <c r="K24" s="169"/>
      <c r="L24" s="169"/>
      <c r="M24" s="169"/>
      <c r="N24" s="169"/>
      <c r="O24" s="169"/>
      <c r="P24" s="169"/>
      <c r="Q24" s="169"/>
      <c r="R24" s="169"/>
      <c r="S24" s="169"/>
    </row>
    <row r="25" spans="1:19" s="25" customFormat="1" ht="17.25" customHeight="1" x14ac:dyDescent="0.4">
      <c r="A25" s="169"/>
      <c r="B25" s="170" t="s">
        <v>161</v>
      </c>
      <c r="C25" s="170"/>
      <c r="D25" s="170"/>
      <c r="E25" s="169"/>
      <c r="F25" s="169"/>
      <c r="G25" s="169"/>
      <c r="H25" s="169"/>
      <c r="I25" s="169"/>
      <c r="J25" s="169"/>
      <c r="K25" s="169"/>
      <c r="L25" s="169"/>
      <c r="M25" s="169"/>
      <c r="N25" s="169"/>
      <c r="O25" s="169"/>
      <c r="P25" s="169"/>
      <c r="Q25" s="169"/>
      <c r="R25" s="169"/>
      <c r="S25" s="169"/>
    </row>
    <row r="26" spans="1:19" s="25" customFormat="1" ht="17.25" customHeight="1" x14ac:dyDescent="0.4">
      <c r="A26" s="169"/>
      <c r="B26" s="170"/>
      <c r="C26" s="170"/>
      <c r="D26" s="170"/>
      <c r="E26" s="169"/>
      <c r="F26" s="169"/>
      <c r="G26" s="169"/>
      <c r="H26" s="169"/>
      <c r="I26" s="169"/>
      <c r="J26" s="169"/>
      <c r="K26" s="169"/>
      <c r="L26" s="169"/>
      <c r="M26" s="169"/>
      <c r="N26" s="169"/>
      <c r="O26" s="169"/>
      <c r="P26" s="169"/>
      <c r="Q26" s="169"/>
      <c r="R26" s="169"/>
      <c r="S26" s="169"/>
    </row>
    <row r="27" spans="1:19" s="25" customFormat="1" ht="17.25" customHeight="1" x14ac:dyDescent="0.4">
      <c r="A27" s="169"/>
      <c r="B27" s="170"/>
      <c r="C27" s="178" t="s">
        <v>122</v>
      </c>
      <c r="D27" s="178" t="s">
        <v>3</v>
      </c>
      <c r="E27" s="169"/>
      <c r="F27" s="169"/>
      <c r="G27" s="169"/>
      <c r="H27" s="169"/>
      <c r="I27" s="169"/>
      <c r="J27" s="169"/>
      <c r="K27" s="169"/>
      <c r="L27" s="169"/>
      <c r="M27" s="169"/>
      <c r="N27" s="169"/>
      <c r="O27" s="169"/>
      <c r="P27" s="169"/>
      <c r="Q27" s="169"/>
      <c r="R27" s="169"/>
      <c r="S27" s="169"/>
    </row>
    <row r="28" spans="1:19" s="25" customFormat="1" ht="17.25" customHeight="1" x14ac:dyDescent="0.4">
      <c r="A28" s="169"/>
      <c r="B28" s="170"/>
      <c r="C28" s="178">
        <v>1</v>
      </c>
      <c r="D28" s="179" t="s">
        <v>4</v>
      </c>
      <c r="E28" s="169"/>
      <c r="F28" s="169"/>
      <c r="G28" s="169"/>
      <c r="H28" s="169"/>
      <c r="I28" s="169"/>
      <c r="J28" s="169"/>
      <c r="K28" s="169"/>
      <c r="L28" s="169"/>
      <c r="M28" s="169"/>
      <c r="N28" s="169"/>
      <c r="O28" s="169"/>
      <c r="P28" s="169"/>
      <c r="Q28" s="169"/>
      <c r="R28" s="169"/>
      <c r="S28" s="169"/>
    </row>
    <row r="29" spans="1:19" s="25" customFormat="1" ht="17.25" customHeight="1" x14ac:dyDescent="0.4">
      <c r="A29" s="169"/>
      <c r="B29" s="170"/>
      <c r="C29" s="178">
        <v>2</v>
      </c>
      <c r="D29" s="179" t="s">
        <v>73</v>
      </c>
      <c r="E29" s="169"/>
      <c r="F29" s="169"/>
      <c r="G29" s="169"/>
      <c r="H29" s="169"/>
      <c r="I29" s="169"/>
      <c r="J29" s="169"/>
      <c r="K29" s="169"/>
      <c r="L29" s="169"/>
      <c r="M29" s="169"/>
      <c r="N29" s="169"/>
      <c r="O29" s="169"/>
      <c r="P29" s="169"/>
      <c r="Q29" s="169"/>
      <c r="R29" s="169"/>
      <c r="S29" s="169"/>
    </row>
    <row r="30" spans="1:19" s="25" customFormat="1" ht="17.25" customHeight="1" x14ac:dyDescent="0.4">
      <c r="A30" s="169"/>
      <c r="B30" s="170"/>
      <c r="C30" s="178">
        <v>3</v>
      </c>
      <c r="D30" s="179" t="s">
        <v>5</v>
      </c>
      <c r="E30" s="169"/>
      <c r="F30" s="169"/>
      <c r="G30" s="169"/>
      <c r="H30" s="169"/>
      <c r="I30" s="169"/>
      <c r="J30" s="169"/>
      <c r="K30" s="169"/>
      <c r="L30" s="169"/>
      <c r="M30" s="169"/>
      <c r="N30" s="169"/>
      <c r="O30" s="169"/>
      <c r="P30" s="169"/>
      <c r="Q30" s="169"/>
      <c r="R30" s="169"/>
      <c r="S30" s="169"/>
    </row>
    <row r="31" spans="1:19" s="25" customFormat="1" ht="17.25" customHeight="1" x14ac:dyDescent="0.4">
      <c r="A31" s="169"/>
      <c r="B31" s="170"/>
      <c r="C31" s="178">
        <v>4</v>
      </c>
      <c r="D31" s="179" t="s">
        <v>162</v>
      </c>
      <c r="E31" s="169"/>
      <c r="F31" s="169"/>
      <c r="G31" s="169"/>
      <c r="H31" s="169"/>
      <c r="I31" s="169"/>
      <c r="J31" s="169"/>
      <c r="K31" s="169"/>
      <c r="L31" s="169"/>
      <c r="M31" s="169"/>
      <c r="N31" s="169"/>
      <c r="O31" s="169"/>
      <c r="P31" s="169"/>
      <c r="Q31" s="169"/>
      <c r="R31" s="169"/>
      <c r="S31" s="169"/>
    </row>
    <row r="32" spans="1:19" s="25" customFormat="1" ht="17.25" customHeight="1" x14ac:dyDescent="0.4">
      <c r="A32" s="169"/>
      <c r="B32" s="170"/>
      <c r="C32" s="178">
        <v>5</v>
      </c>
      <c r="D32" s="179" t="s">
        <v>163</v>
      </c>
      <c r="E32" s="169"/>
      <c r="F32" s="169"/>
      <c r="G32" s="169"/>
      <c r="H32" s="169"/>
      <c r="I32" s="169"/>
      <c r="J32" s="169"/>
      <c r="K32" s="169"/>
      <c r="L32" s="169"/>
      <c r="M32" s="169"/>
      <c r="N32" s="169"/>
      <c r="O32" s="169"/>
      <c r="P32" s="169"/>
      <c r="Q32" s="169"/>
      <c r="R32" s="169"/>
      <c r="S32" s="169"/>
    </row>
    <row r="33" spans="1:45" s="25" customFormat="1" ht="17.25" customHeight="1" x14ac:dyDescent="0.4">
      <c r="A33" s="169"/>
      <c r="B33" s="170"/>
      <c r="C33" s="176"/>
      <c r="D33" s="177"/>
      <c r="E33" s="169"/>
      <c r="F33" s="169"/>
      <c r="G33" s="169"/>
      <c r="H33" s="169"/>
      <c r="I33" s="169"/>
      <c r="J33" s="169"/>
      <c r="K33" s="169"/>
      <c r="L33" s="169"/>
      <c r="M33" s="169"/>
      <c r="N33" s="169"/>
      <c r="O33" s="169"/>
      <c r="P33" s="169"/>
      <c r="Q33" s="169"/>
      <c r="R33" s="169"/>
      <c r="S33" s="169"/>
    </row>
    <row r="34" spans="1:45" s="25" customFormat="1" ht="17.25" customHeight="1" x14ac:dyDescent="0.4">
      <c r="A34" s="169"/>
      <c r="B34" s="170" t="s">
        <v>169</v>
      </c>
      <c r="C34" s="170"/>
      <c r="D34" s="170"/>
      <c r="E34" s="172"/>
      <c r="F34" s="172"/>
      <c r="G34" s="169"/>
      <c r="H34" s="169"/>
      <c r="I34" s="169"/>
      <c r="J34" s="169"/>
      <c r="K34" s="169"/>
      <c r="L34" s="169"/>
      <c r="M34" s="169"/>
      <c r="N34" s="169"/>
      <c r="O34" s="169"/>
      <c r="P34" s="169"/>
      <c r="Q34" s="169"/>
      <c r="R34" s="169"/>
      <c r="S34" s="169"/>
    </row>
    <row r="35" spans="1:45" s="25" customFormat="1" ht="17.25" customHeight="1" x14ac:dyDescent="0.4">
      <c r="A35" s="169"/>
      <c r="B35" s="170" t="s">
        <v>164</v>
      </c>
      <c r="C35" s="170"/>
      <c r="D35" s="170"/>
      <c r="E35" s="172"/>
      <c r="F35" s="172"/>
      <c r="G35" s="169"/>
      <c r="H35" s="169"/>
      <c r="I35" s="169"/>
      <c r="J35" s="169"/>
      <c r="K35" s="169"/>
      <c r="L35" s="169"/>
      <c r="M35" s="169"/>
      <c r="N35" s="169"/>
      <c r="O35" s="169"/>
      <c r="P35" s="169"/>
      <c r="Q35" s="169"/>
      <c r="R35" s="169"/>
      <c r="S35" s="169"/>
    </row>
    <row r="36" spans="1:45" s="25" customFormat="1" ht="17.25" customHeight="1" x14ac:dyDescent="0.4">
      <c r="A36" s="169"/>
      <c r="B36" s="170"/>
      <c r="C36" s="170"/>
      <c r="D36" s="170"/>
      <c r="E36" s="172"/>
      <c r="F36" s="172"/>
      <c r="G36" s="169"/>
      <c r="H36" s="169"/>
      <c r="I36" s="169"/>
      <c r="J36" s="169"/>
      <c r="K36" s="169"/>
      <c r="L36" s="169"/>
      <c r="M36" s="169"/>
      <c r="N36" s="169"/>
      <c r="O36" s="169"/>
      <c r="P36" s="169"/>
      <c r="Q36" s="169"/>
      <c r="R36" s="169"/>
      <c r="S36" s="169"/>
      <c r="T36" s="26"/>
      <c r="W36" s="26"/>
      <c r="X36" s="26"/>
      <c r="Y36" s="26"/>
    </row>
    <row r="37" spans="1:45" s="25" customFormat="1" ht="17.25" customHeight="1" x14ac:dyDescent="0.4">
      <c r="A37" s="169"/>
      <c r="B37" s="170"/>
      <c r="C37" s="178" t="s">
        <v>7</v>
      </c>
      <c r="D37" s="178" t="s">
        <v>8</v>
      </c>
      <c r="E37" s="172"/>
      <c r="F37" s="172"/>
      <c r="G37" s="169"/>
      <c r="H37" s="169"/>
      <c r="I37" s="169"/>
      <c r="J37" s="169"/>
      <c r="K37" s="169"/>
      <c r="L37" s="169"/>
      <c r="M37" s="169"/>
      <c r="N37" s="169"/>
      <c r="O37" s="169"/>
      <c r="P37" s="169"/>
      <c r="Q37" s="169"/>
      <c r="R37" s="169"/>
      <c r="S37" s="169"/>
      <c r="T37" s="26"/>
      <c r="W37" s="26"/>
      <c r="X37" s="26"/>
      <c r="Y37" s="26"/>
    </row>
    <row r="38" spans="1:45" s="25" customFormat="1" ht="17.25" customHeight="1" x14ac:dyDescent="0.4">
      <c r="A38" s="169"/>
      <c r="B38" s="170"/>
      <c r="C38" s="178" t="s">
        <v>9</v>
      </c>
      <c r="D38" s="179" t="s">
        <v>165</v>
      </c>
      <c r="E38" s="172"/>
      <c r="F38" s="172"/>
      <c r="G38" s="169"/>
      <c r="H38" s="169"/>
      <c r="I38" s="169"/>
      <c r="J38" s="169"/>
      <c r="K38" s="169"/>
      <c r="L38" s="169"/>
      <c r="M38" s="169"/>
      <c r="N38" s="169"/>
      <c r="O38" s="169"/>
      <c r="P38" s="169"/>
      <c r="Q38" s="169"/>
      <c r="R38" s="169"/>
      <c r="S38" s="169"/>
      <c r="T38" s="26"/>
      <c r="W38" s="26"/>
      <c r="X38" s="26"/>
      <c r="Y38" s="26"/>
    </row>
    <row r="39" spans="1:45" s="25" customFormat="1" ht="17.25" customHeight="1" x14ac:dyDescent="0.4">
      <c r="A39" s="169"/>
      <c r="B39" s="170"/>
      <c r="C39" s="178" t="s">
        <v>10</v>
      </c>
      <c r="D39" s="179" t="s">
        <v>166</v>
      </c>
      <c r="E39" s="172"/>
      <c r="F39" s="172"/>
      <c r="G39" s="169"/>
      <c r="H39" s="169"/>
      <c r="I39" s="169"/>
      <c r="J39" s="169"/>
      <c r="K39" s="169"/>
      <c r="L39" s="169"/>
      <c r="M39" s="169"/>
      <c r="N39" s="169"/>
      <c r="O39" s="169"/>
      <c r="P39" s="169"/>
      <c r="Q39" s="169"/>
      <c r="R39" s="169"/>
      <c r="S39" s="169"/>
      <c r="T39" s="26"/>
      <c r="W39" s="26"/>
      <c r="X39" s="26"/>
      <c r="Y39" s="26"/>
    </row>
    <row r="40" spans="1:45" s="25" customFormat="1" ht="17.25" customHeight="1" x14ac:dyDescent="0.4">
      <c r="A40" s="169"/>
      <c r="B40" s="170"/>
      <c r="C40" s="178" t="s">
        <v>11</v>
      </c>
      <c r="D40" s="179" t="s">
        <v>167</v>
      </c>
      <c r="E40" s="172"/>
      <c r="F40" s="172"/>
      <c r="G40" s="169"/>
      <c r="H40" s="169"/>
      <c r="I40" s="169"/>
      <c r="J40" s="169"/>
      <c r="K40" s="169"/>
      <c r="L40" s="169"/>
      <c r="M40" s="169"/>
      <c r="N40" s="169"/>
      <c r="O40" s="169"/>
      <c r="P40" s="169"/>
      <c r="Q40" s="169"/>
      <c r="R40" s="169"/>
      <c r="S40" s="169"/>
      <c r="T40" s="26"/>
      <c r="W40" s="26"/>
      <c r="X40" s="26"/>
      <c r="Y40" s="26"/>
    </row>
    <row r="41" spans="1:45" s="25" customFormat="1" ht="17.25" customHeight="1" x14ac:dyDescent="0.4">
      <c r="A41" s="169"/>
      <c r="B41" s="170"/>
      <c r="C41" s="178" t="s">
        <v>12</v>
      </c>
      <c r="D41" s="179" t="s">
        <v>205</v>
      </c>
      <c r="E41" s="172"/>
      <c r="F41" s="172"/>
      <c r="G41" s="169"/>
      <c r="H41" s="169"/>
      <c r="I41" s="169"/>
      <c r="J41" s="169"/>
      <c r="K41" s="169"/>
      <c r="L41" s="169"/>
      <c r="M41" s="169"/>
      <c r="N41" s="169"/>
      <c r="O41" s="169"/>
      <c r="P41" s="169"/>
      <c r="Q41" s="169"/>
      <c r="R41" s="169"/>
      <c r="S41" s="169"/>
      <c r="T41" s="26"/>
      <c r="W41" s="26"/>
      <c r="X41" s="26"/>
      <c r="Y41" s="26"/>
    </row>
    <row r="42" spans="1:45" s="25" customFormat="1" ht="17.25" customHeight="1" x14ac:dyDescent="0.4">
      <c r="A42" s="169"/>
      <c r="B42" s="170"/>
      <c r="C42" s="170"/>
      <c r="D42" s="170"/>
      <c r="E42" s="172"/>
      <c r="F42" s="172"/>
      <c r="G42" s="169"/>
      <c r="H42" s="169"/>
      <c r="I42" s="169"/>
      <c r="J42" s="169"/>
      <c r="K42" s="169"/>
      <c r="L42" s="169"/>
      <c r="M42" s="169"/>
      <c r="N42" s="169"/>
      <c r="O42" s="169"/>
      <c r="P42" s="169"/>
      <c r="Q42" s="169"/>
      <c r="R42" s="169"/>
      <c r="S42" s="169"/>
      <c r="T42" s="26"/>
      <c r="W42" s="26"/>
      <c r="X42" s="26"/>
      <c r="Y42" s="26"/>
    </row>
    <row r="43" spans="1:45" s="25" customFormat="1" ht="17.25" customHeight="1" x14ac:dyDescent="0.4">
      <c r="A43" s="169"/>
      <c r="B43" s="170"/>
      <c r="C43" s="170" t="s">
        <v>13</v>
      </c>
      <c r="D43" s="170"/>
      <c r="E43" s="172"/>
      <c r="F43" s="172"/>
      <c r="G43" s="169"/>
      <c r="H43" s="169"/>
      <c r="I43" s="169"/>
      <c r="J43" s="169"/>
      <c r="K43" s="169"/>
      <c r="L43" s="169"/>
      <c r="M43" s="169"/>
      <c r="N43" s="169"/>
      <c r="O43" s="169"/>
      <c r="P43" s="169"/>
      <c r="Q43" s="169"/>
      <c r="R43" s="169"/>
      <c r="S43" s="169"/>
      <c r="T43" s="26"/>
      <c r="W43" s="26"/>
      <c r="X43" s="26"/>
      <c r="Y43" s="26"/>
    </row>
    <row r="44" spans="1:45" s="25" customFormat="1" ht="17.25" customHeight="1" x14ac:dyDescent="0.4">
      <c r="A44" s="169"/>
      <c r="B44" s="172"/>
      <c r="C44" s="170" t="s">
        <v>235</v>
      </c>
      <c r="D44" s="172"/>
      <c r="E44" s="172"/>
      <c r="F44" s="170"/>
      <c r="G44" s="169"/>
      <c r="H44" s="169"/>
      <c r="I44" s="169"/>
      <c r="J44" s="169"/>
      <c r="K44" s="169"/>
      <c r="L44" s="169"/>
      <c r="M44" s="169"/>
      <c r="N44" s="169"/>
      <c r="O44" s="169"/>
      <c r="P44" s="169"/>
      <c r="Q44" s="169"/>
      <c r="R44" s="169"/>
      <c r="S44" s="169"/>
      <c r="T44" s="26"/>
      <c r="W44" s="26"/>
      <c r="X44" s="26"/>
      <c r="Y44" s="26"/>
    </row>
    <row r="45" spans="1:45" s="25" customFormat="1" ht="17.25" customHeight="1" x14ac:dyDescent="0.4">
      <c r="A45" s="169"/>
      <c r="B45" s="172"/>
      <c r="C45" s="170" t="s">
        <v>206</v>
      </c>
      <c r="D45" s="172"/>
      <c r="E45" s="172"/>
      <c r="F45" s="170"/>
      <c r="G45" s="169"/>
      <c r="H45" s="169"/>
      <c r="I45" s="169"/>
      <c r="J45" s="169"/>
      <c r="K45" s="169"/>
      <c r="L45" s="169"/>
      <c r="M45" s="169"/>
      <c r="N45" s="169"/>
      <c r="O45" s="169"/>
      <c r="P45" s="169"/>
      <c r="Q45" s="169"/>
      <c r="R45" s="169"/>
      <c r="S45" s="169"/>
      <c r="T45" s="26"/>
      <c r="W45" s="26"/>
      <c r="X45" s="26"/>
      <c r="Y45" s="26"/>
    </row>
    <row r="46" spans="1:45" s="25" customFormat="1" ht="17.25" customHeight="1" x14ac:dyDescent="0.4">
      <c r="A46" s="169"/>
      <c r="B46" s="170"/>
      <c r="C46" s="170"/>
      <c r="D46" s="170"/>
      <c r="E46" s="170"/>
      <c r="F46" s="169"/>
      <c r="G46" s="169"/>
      <c r="H46" s="169"/>
      <c r="I46" s="169"/>
      <c r="J46" s="169"/>
      <c r="K46" s="169"/>
      <c r="L46" s="169"/>
      <c r="M46" s="169"/>
      <c r="N46" s="169"/>
      <c r="O46" s="169"/>
      <c r="P46" s="169"/>
      <c r="Q46" s="169"/>
      <c r="R46" s="169"/>
      <c r="S46" s="169"/>
      <c r="T46" s="26"/>
      <c r="W46" s="26"/>
      <c r="X46" s="26"/>
      <c r="Y46" s="26"/>
    </row>
    <row r="47" spans="1:45" s="25" customFormat="1" ht="17.25" customHeight="1" x14ac:dyDescent="0.4">
      <c r="A47" s="169"/>
      <c r="B47" s="170" t="s">
        <v>171</v>
      </c>
      <c r="C47" s="170"/>
      <c r="D47" s="170"/>
      <c r="E47" s="169"/>
      <c r="F47" s="169"/>
      <c r="G47" s="169"/>
      <c r="H47" s="169"/>
      <c r="I47" s="169"/>
      <c r="J47" s="169"/>
      <c r="K47" s="169"/>
      <c r="L47" s="169"/>
      <c r="M47" s="169"/>
      <c r="N47" s="169"/>
      <c r="O47" s="169"/>
      <c r="P47" s="169"/>
      <c r="Q47" s="169"/>
      <c r="R47" s="169"/>
      <c r="S47" s="169"/>
    </row>
    <row r="48" spans="1:45" s="25" customFormat="1" ht="17.25" customHeight="1" x14ac:dyDescent="0.4">
      <c r="A48" s="169"/>
      <c r="B48" s="170" t="s">
        <v>170</v>
      </c>
      <c r="C48" s="170"/>
      <c r="D48" s="170"/>
      <c r="E48" s="169"/>
      <c r="F48" s="169"/>
      <c r="G48" s="169"/>
      <c r="H48" s="169"/>
      <c r="I48" s="169"/>
      <c r="J48" s="169"/>
      <c r="K48" s="169"/>
      <c r="L48" s="169"/>
      <c r="M48" s="169"/>
      <c r="N48" s="169"/>
      <c r="O48" s="169"/>
      <c r="P48" s="169"/>
      <c r="Q48" s="169"/>
      <c r="R48" s="169"/>
      <c r="S48" s="169"/>
      <c r="AH48" s="22"/>
      <c r="AI48" s="22"/>
      <c r="AJ48" s="22"/>
      <c r="AK48" s="22"/>
      <c r="AL48" s="22"/>
      <c r="AM48" s="22"/>
      <c r="AN48" s="22"/>
      <c r="AO48" s="22"/>
      <c r="AP48" s="22"/>
      <c r="AQ48" s="22"/>
      <c r="AR48" s="22"/>
      <c r="AS48" s="22"/>
    </row>
    <row r="49" spans="1:51" s="25" customFormat="1" ht="17.25" customHeight="1" x14ac:dyDescent="0.4">
      <c r="A49" s="169"/>
      <c r="B49" s="180" t="s">
        <v>236</v>
      </c>
      <c r="C49" s="172"/>
      <c r="D49" s="172"/>
      <c r="E49" s="181"/>
      <c r="F49" s="181"/>
      <c r="G49" s="181"/>
      <c r="H49" s="181"/>
      <c r="I49" s="181"/>
      <c r="J49" s="181"/>
      <c r="K49" s="181"/>
      <c r="L49" s="181"/>
      <c r="M49" s="181"/>
      <c r="N49" s="181"/>
      <c r="O49" s="182"/>
      <c r="P49" s="182"/>
      <c r="Q49" s="181"/>
      <c r="R49" s="182"/>
      <c r="S49" s="181"/>
      <c r="T49" s="21"/>
      <c r="U49" s="28"/>
      <c r="V49" s="22"/>
      <c r="W49" s="22"/>
      <c r="X49" s="22"/>
      <c r="Y49" s="21"/>
      <c r="Z49" s="21"/>
      <c r="AA49" s="21"/>
      <c r="AB49" s="21"/>
      <c r="AC49" s="22"/>
      <c r="AD49" s="21"/>
      <c r="AE49" s="28"/>
      <c r="AF49" s="28"/>
      <c r="AG49" s="28"/>
      <c r="AH49" s="28"/>
      <c r="AI49" s="29"/>
      <c r="AJ49" s="28"/>
      <c r="AK49" s="28"/>
      <c r="AL49" s="28"/>
      <c r="AM49" s="28"/>
      <c r="AN49" s="28"/>
      <c r="AO49" s="28"/>
      <c r="AP49" s="28"/>
      <c r="AQ49" s="28"/>
      <c r="AR49" s="28"/>
      <c r="AS49" s="28"/>
      <c r="AT49" s="28"/>
      <c r="AU49" s="28"/>
      <c r="AV49" s="28"/>
      <c r="AW49" s="28"/>
      <c r="AX49" s="28"/>
      <c r="AY49" s="29"/>
    </row>
    <row r="50" spans="1:51" s="25" customFormat="1" ht="17.25" customHeight="1" x14ac:dyDescent="0.4">
      <c r="A50" s="169"/>
      <c r="B50" s="169"/>
      <c r="C50" s="169"/>
      <c r="D50" s="169"/>
      <c r="E50" s="169"/>
      <c r="F50" s="181"/>
      <c r="G50" s="169"/>
      <c r="H50" s="169"/>
      <c r="I50" s="169"/>
      <c r="J50" s="169"/>
      <c r="K50" s="169"/>
      <c r="L50" s="169"/>
      <c r="M50" s="169"/>
      <c r="N50" s="169"/>
      <c r="O50" s="169"/>
      <c r="P50" s="169"/>
      <c r="Q50" s="169"/>
      <c r="R50" s="169"/>
      <c r="S50" s="169"/>
    </row>
    <row r="51" spans="1:51" s="25" customFormat="1" ht="17.25" customHeight="1" x14ac:dyDescent="0.4">
      <c r="A51" s="169"/>
      <c r="B51" s="170" t="s">
        <v>173</v>
      </c>
      <c r="C51" s="170"/>
      <c r="D51" s="169"/>
      <c r="E51" s="169"/>
      <c r="F51" s="169"/>
      <c r="G51" s="169"/>
      <c r="H51" s="169"/>
      <c r="I51" s="169"/>
      <c r="J51" s="169"/>
      <c r="K51" s="169"/>
      <c r="L51" s="169"/>
      <c r="M51" s="169"/>
      <c r="N51" s="169"/>
      <c r="O51" s="169"/>
      <c r="P51" s="169"/>
      <c r="Q51" s="169"/>
      <c r="R51" s="169"/>
      <c r="S51" s="169"/>
    </row>
    <row r="52" spans="1:51" s="25" customFormat="1" ht="17.25" customHeight="1" x14ac:dyDescent="0.4">
      <c r="A52" s="169"/>
      <c r="B52" s="170"/>
      <c r="C52" s="170"/>
      <c r="D52" s="169"/>
      <c r="E52" s="169"/>
      <c r="F52" s="169"/>
      <c r="G52" s="169"/>
      <c r="H52" s="169"/>
      <c r="I52" s="169"/>
      <c r="J52" s="169"/>
      <c r="K52" s="169"/>
      <c r="L52" s="169"/>
      <c r="M52" s="169"/>
      <c r="N52" s="169"/>
      <c r="O52" s="169"/>
      <c r="P52" s="169"/>
      <c r="Q52" s="169"/>
      <c r="R52" s="169"/>
      <c r="S52" s="169"/>
    </row>
    <row r="53" spans="1:51" s="25" customFormat="1" ht="17.25" customHeight="1" x14ac:dyDescent="0.4">
      <c r="A53" s="169"/>
      <c r="B53" s="170" t="s">
        <v>174</v>
      </c>
      <c r="C53" s="170"/>
      <c r="D53" s="169"/>
      <c r="E53" s="169"/>
      <c r="F53" s="169"/>
      <c r="G53" s="169"/>
      <c r="H53" s="169"/>
      <c r="I53" s="169"/>
      <c r="J53" s="169"/>
      <c r="K53" s="169"/>
      <c r="L53" s="169"/>
      <c r="M53" s="169"/>
      <c r="N53" s="169"/>
      <c r="O53" s="169"/>
      <c r="P53" s="169"/>
      <c r="Q53" s="169"/>
      <c r="R53" s="169"/>
      <c r="S53" s="169"/>
    </row>
    <row r="54" spans="1:51" s="25" customFormat="1" ht="17.25" customHeight="1" x14ac:dyDescent="0.4">
      <c r="A54" s="169"/>
      <c r="B54" s="170" t="s">
        <v>172</v>
      </c>
      <c r="C54" s="170"/>
      <c r="D54" s="169"/>
      <c r="E54" s="169"/>
      <c r="F54" s="169"/>
      <c r="G54" s="169"/>
      <c r="H54" s="169"/>
      <c r="I54" s="169"/>
      <c r="J54" s="169"/>
      <c r="K54" s="169"/>
      <c r="L54" s="169"/>
      <c r="M54" s="169"/>
      <c r="N54" s="169"/>
      <c r="O54" s="169"/>
      <c r="P54" s="169"/>
      <c r="Q54" s="169"/>
      <c r="R54" s="169"/>
      <c r="S54" s="169"/>
    </row>
    <row r="55" spans="1:51" s="25" customFormat="1" ht="17.25" customHeight="1" x14ac:dyDescent="0.4">
      <c r="A55" s="169"/>
      <c r="B55" s="170"/>
      <c r="C55" s="170"/>
      <c r="D55" s="169"/>
      <c r="E55" s="169"/>
      <c r="F55" s="169"/>
      <c r="G55" s="169"/>
      <c r="H55" s="169"/>
      <c r="I55" s="169"/>
      <c r="J55" s="169"/>
      <c r="K55" s="169"/>
      <c r="L55" s="169"/>
      <c r="M55" s="169"/>
      <c r="N55" s="169"/>
      <c r="O55" s="169"/>
      <c r="P55" s="169"/>
      <c r="Q55" s="169"/>
      <c r="R55" s="169"/>
      <c r="S55" s="169"/>
    </row>
    <row r="56" spans="1:51" s="25" customFormat="1" ht="17.25" customHeight="1" x14ac:dyDescent="0.4">
      <c r="A56" s="169"/>
      <c r="B56" s="170" t="s">
        <v>176</v>
      </c>
      <c r="C56" s="170"/>
      <c r="D56" s="169"/>
      <c r="E56" s="169"/>
      <c r="F56" s="169"/>
      <c r="G56" s="169"/>
      <c r="H56" s="169"/>
      <c r="I56" s="169"/>
      <c r="J56" s="169"/>
      <c r="K56" s="169"/>
      <c r="L56" s="169"/>
      <c r="M56" s="169"/>
      <c r="N56" s="169"/>
      <c r="O56" s="169"/>
      <c r="P56" s="169"/>
      <c r="Q56" s="169"/>
      <c r="R56" s="169"/>
      <c r="S56" s="169"/>
    </row>
    <row r="57" spans="1:51" s="25" customFormat="1" ht="17.25" customHeight="1" x14ac:dyDescent="0.4">
      <c r="A57" s="169"/>
      <c r="B57" s="170" t="s">
        <v>175</v>
      </c>
      <c r="C57" s="170"/>
      <c r="D57" s="169"/>
      <c r="E57" s="169"/>
      <c r="F57" s="169"/>
      <c r="G57" s="169"/>
      <c r="H57" s="169"/>
      <c r="I57" s="169"/>
      <c r="J57" s="169"/>
      <c r="K57" s="169"/>
      <c r="L57" s="169"/>
      <c r="M57" s="169"/>
      <c r="N57" s="169"/>
      <c r="O57" s="169"/>
      <c r="P57" s="169"/>
      <c r="Q57" s="169"/>
      <c r="R57" s="169"/>
      <c r="S57" s="169"/>
    </row>
    <row r="58" spans="1:51" s="25" customFormat="1" ht="17.25" customHeight="1" x14ac:dyDescent="0.4">
      <c r="A58" s="169"/>
      <c r="B58" s="170"/>
      <c r="C58" s="170"/>
      <c r="D58" s="169"/>
      <c r="E58" s="169"/>
      <c r="F58" s="169"/>
      <c r="G58" s="169"/>
      <c r="H58" s="169"/>
      <c r="I58" s="169"/>
      <c r="J58" s="169"/>
      <c r="K58" s="169"/>
      <c r="L58" s="169"/>
      <c r="M58" s="169"/>
      <c r="N58" s="169"/>
      <c r="O58" s="169"/>
      <c r="P58" s="169"/>
      <c r="Q58" s="169"/>
      <c r="R58" s="169"/>
      <c r="S58" s="169"/>
    </row>
    <row r="59" spans="1:51" s="25" customFormat="1" ht="17.25" customHeight="1" x14ac:dyDescent="0.4">
      <c r="A59" s="169"/>
      <c r="B59" s="170" t="s">
        <v>177</v>
      </c>
      <c r="C59" s="170"/>
      <c r="D59" s="170"/>
      <c r="E59" s="169"/>
      <c r="F59" s="169"/>
      <c r="G59" s="169"/>
      <c r="H59" s="169"/>
      <c r="I59" s="169"/>
      <c r="J59" s="169"/>
      <c r="K59" s="169"/>
      <c r="L59" s="169"/>
      <c r="M59" s="169"/>
      <c r="N59" s="169"/>
      <c r="O59" s="169"/>
      <c r="P59" s="169"/>
      <c r="Q59" s="169"/>
      <c r="R59" s="169"/>
      <c r="S59" s="169"/>
    </row>
    <row r="60" spans="1:51" s="25" customFormat="1" ht="17.25" customHeight="1" x14ac:dyDescent="0.4">
      <c r="A60" s="169"/>
      <c r="B60" s="170"/>
      <c r="C60" s="170"/>
      <c r="D60" s="170"/>
      <c r="E60" s="169"/>
      <c r="F60" s="169"/>
      <c r="G60" s="169"/>
      <c r="H60" s="169"/>
      <c r="I60" s="169"/>
      <c r="J60" s="169"/>
      <c r="K60" s="169"/>
      <c r="L60" s="169"/>
      <c r="M60" s="169"/>
      <c r="N60" s="169"/>
      <c r="O60" s="169"/>
      <c r="P60" s="169"/>
      <c r="Q60" s="169"/>
      <c r="R60" s="169"/>
      <c r="S60" s="169"/>
    </row>
    <row r="61" spans="1:51" s="25" customFormat="1" ht="17.25" customHeight="1" x14ac:dyDescent="0.4">
      <c r="A61" s="169"/>
      <c r="B61" s="172" t="s">
        <v>179</v>
      </c>
      <c r="C61" s="172"/>
      <c r="D61" s="170"/>
      <c r="E61" s="169"/>
      <c r="F61" s="169"/>
      <c r="G61" s="169"/>
      <c r="H61" s="169"/>
      <c r="I61" s="169"/>
      <c r="J61" s="169"/>
      <c r="K61" s="169"/>
      <c r="L61" s="169"/>
      <c r="M61" s="169"/>
      <c r="N61" s="169"/>
      <c r="O61" s="169"/>
      <c r="P61" s="169"/>
      <c r="Q61" s="169"/>
      <c r="R61" s="169"/>
      <c r="S61" s="169"/>
    </row>
    <row r="62" spans="1:51" s="25" customFormat="1" ht="17.25" customHeight="1" x14ac:dyDescent="0.4">
      <c r="A62" s="169"/>
      <c r="B62" s="172" t="s">
        <v>178</v>
      </c>
      <c r="C62" s="172"/>
      <c r="D62" s="170"/>
      <c r="E62" s="169"/>
      <c r="F62" s="169"/>
      <c r="G62" s="169"/>
      <c r="H62" s="169"/>
      <c r="I62" s="169"/>
      <c r="J62" s="169"/>
      <c r="K62" s="169"/>
      <c r="L62" s="169"/>
      <c r="M62" s="169"/>
      <c r="N62" s="169"/>
      <c r="O62" s="169"/>
      <c r="P62" s="169"/>
      <c r="Q62" s="169"/>
      <c r="R62" s="169"/>
      <c r="S62" s="169"/>
    </row>
    <row r="63" spans="1:51" s="25" customFormat="1" ht="17.25" customHeight="1" x14ac:dyDescent="0.4">
      <c r="A63" s="169"/>
      <c r="B63" s="169"/>
      <c r="C63" s="169"/>
      <c r="D63" s="169"/>
      <c r="E63" s="169"/>
      <c r="F63" s="169"/>
      <c r="G63" s="169"/>
      <c r="H63" s="169"/>
      <c r="I63" s="169"/>
      <c r="J63" s="169"/>
      <c r="K63" s="169"/>
      <c r="L63" s="169"/>
      <c r="M63" s="169"/>
      <c r="N63" s="169"/>
      <c r="O63" s="169"/>
      <c r="P63" s="169"/>
      <c r="Q63" s="169"/>
      <c r="R63" s="169"/>
      <c r="S63" s="169"/>
    </row>
    <row r="64" spans="1:51" s="25" customFormat="1" ht="17.25" customHeight="1" x14ac:dyDescent="0.4">
      <c r="A64" s="169"/>
      <c r="B64" s="169" t="s">
        <v>180</v>
      </c>
      <c r="C64" s="169"/>
      <c r="D64" s="169"/>
      <c r="E64" s="183"/>
      <c r="F64" s="183"/>
      <c r="G64" s="183"/>
      <c r="H64" s="183"/>
      <c r="I64" s="183"/>
      <c r="J64" s="183"/>
      <c r="K64" s="183"/>
      <c r="L64" s="183"/>
      <c r="M64" s="183"/>
      <c r="N64" s="183"/>
      <c r="O64" s="183"/>
      <c r="P64" s="183"/>
      <c r="Q64" s="183"/>
      <c r="R64" s="183"/>
      <c r="S64" s="183"/>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row>
    <row r="65" spans="1:71" s="25" customFormat="1" ht="17.25" customHeight="1" x14ac:dyDescent="0.4">
      <c r="A65" s="169"/>
      <c r="B65" s="169"/>
      <c r="C65" s="169"/>
      <c r="D65" s="169"/>
      <c r="E65" s="183"/>
      <c r="F65" s="183"/>
      <c r="G65" s="183"/>
      <c r="H65" s="183"/>
      <c r="I65" s="183"/>
      <c r="J65" s="183"/>
      <c r="K65" s="183"/>
      <c r="L65" s="183"/>
      <c r="M65" s="183"/>
      <c r="N65" s="183"/>
      <c r="O65" s="183"/>
      <c r="P65" s="183"/>
      <c r="Q65" s="183"/>
      <c r="R65" s="183"/>
      <c r="S65" s="183"/>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row>
    <row r="66" spans="1:71" s="25" customFormat="1" ht="17.25" customHeight="1" x14ac:dyDescent="0.4">
      <c r="A66" s="169"/>
      <c r="B66" s="169" t="s">
        <v>218</v>
      </c>
      <c r="C66" s="169"/>
      <c r="D66" s="169"/>
      <c r="E66" s="183"/>
      <c r="F66" s="183"/>
      <c r="G66" s="183"/>
      <c r="H66" s="183"/>
      <c r="I66" s="183"/>
      <c r="J66" s="183"/>
      <c r="K66" s="183"/>
      <c r="L66" s="183"/>
      <c r="M66" s="183"/>
      <c r="N66" s="183"/>
      <c r="O66" s="183"/>
      <c r="P66" s="183"/>
      <c r="Q66" s="183"/>
      <c r="R66" s="183"/>
      <c r="S66" s="183"/>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row>
    <row r="67" spans="1:71" s="25" customFormat="1" ht="17.25" customHeight="1" x14ac:dyDescent="0.4">
      <c r="A67" s="169"/>
      <c r="B67" s="169"/>
      <c r="C67" s="169"/>
      <c r="D67" s="169"/>
      <c r="E67" s="183"/>
      <c r="F67" s="183"/>
      <c r="G67" s="183"/>
      <c r="H67" s="183"/>
      <c r="I67" s="183"/>
      <c r="J67" s="183"/>
      <c r="K67" s="183"/>
      <c r="L67" s="183"/>
      <c r="M67" s="183"/>
      <c r="N67" s="183"/>
      <c r="O67" s="183"/>
      <c r="P67" s="183"/>
      <c r="Q67" s="183"/>
      <c r="R67" s="183"/>
      <c r="S67" s="183"/>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row>
    <row r="68" spans="1:71" s="25" customFormat="1" ht="17.25" customHeight="1" x14ac:dyDescent="0.4">
      <c r="A68" s="169"/>
      <c r="B68" s="169" t="s">
        <v>219</v>
      </c>
      <c r="C68" s="169"/>
      <c r="D68" s="169"/>
      <c r="E68" s="183"/>
      <c r="F68" s="183"/>
      <c r="G68" s="183"/>
      <c r="H68" s="183"/>
      <c r="I68" s="183"/>
      <c r="J68" s="183"/>
      <c r="K68" s="183"/>
      <c r="L68" s="183"/>
      <c r="M68" s="183"/>
      <c r="N68" s="183"/>
      <c r="O68" s="183"/>
      <c r="P68" s="183"/>
      <c r="Q68" s="183"/>
      <c r="R68" s="183"/>
      <c r="S68" s="183"/>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row>
    <row r="69" spans="1:71" s="25" customFormat="1" ht="17.25" customHeight="1" x14ac:dyDescent="0.4">
      <c r="A69" s="169"/>
      <c r="B69" s="169"/>
      <c r="C69" s="169"/>
      <c r="D69" s="169"/>
      <c r="E69" s="183"/>
      <c r="F69" s="183"/>
      <c r="G69" s="183"/>
      <c r="H69" s="183"/>
      <c r="I69" s="183"/>
      <c r="J69" s="183"/>
      <c r="K69" s="183"/>
      <c r="L69" s="183"/>
      <c r="M69" s="183"/>
      <c r="N69" s="183"/>
      <c r="O69" s="183"/>
      <c r="P69" s="183"/>
      <c r="Q69" s="183"/>
      <c r="R69" s="183"/>
      <c r="S69" s="183"/>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row>
    <row r="70" spans="1:71" s="25" customFormat="1" ht="17.25" customHeight="1" x14ac:dyDescent="0.4">
      <c r="A70" s="169"/>
      <c r="B70" s="169" t="s">
        <v>220</v>
      </c>
      <c r="C70" s="169"/>
      <c r="D70" s="169"/>
      <c r="E70" s="183"/>
      <c r="F70" s="183"/>
      <c r="G70" s="183"/>
      <c r="H70" s="183"/>
      <c r="I70" s="183"/>
      <c r="J70" s="183"/>
      <c r="K70" s="183"/>
      <c r="L70" s="183"/>
      <c r="M70" s="183"/>
      <c r="N70" s="183"/>
      <c r="O70" s="183"/>
      <c r="P70" s="183"/>
      <c r="Q70" s="183"/>
      <c r="R70" s="183"/>
      <c r="S70" s="183"/>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row>
    <row r="71" spans="1:71" s="25" customFormat="1" ht="17.25" customHeight="1" x14ac:dyDescent="0.4">
      <c r="A71" s="169"/>
      <c r="B71" s="169"/>
      <c r="C71" s="169"/>
      <c r="D71" s="169"/>
      <c r="E71" s="183"/>
      <c r="F71" s="183"/>
      <c r="G71" s="183"/>
      <c r="H71" s="183"/>
      <c r="I71" s="183"/>
      <c r="J71" s="183"/>
      <c r="K71" s="183"/>
      <c r="L71" s="183"/>
      <c r="M71" s="183"/>
      <c r="N71" s="183"/>
      <c r="O71" s="183"/>
      <c r="P71" s="183"/>
      <c r="Q71" s="183"/>
      <c r="R71" s="183"/>
      <c r="S71" s="183"/>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row>
    <row r="72" spans="1:71" s="25" customFormat="1" ht="17.25" customHeight="1" x14ac:dyDescent="0.2">
      <c r="A72" s="169"/>
      <c r="B72" s="169" t="s">
        <v>221</v>
      </c>
      <c r="C72" s="169"/>
      <c r="D72" s="169"/>
      <c r="E72" s="169"/>
      <c r="F72" s="169"/>
      <c r="G72" s="169"/>
      <c r="H72" s="169"/>
      <c r="I72" s="169"/>
      <c r="J72" s="169"/>
      <c r="K72" s="169"/>
      <c r="L72" s="169"/>
      <c r="M72" s="169"/>
      <c r="N72" s="169"/>
      <c r="O72" s="169"/>
      <c r="P72" s="169"/>
      <c r="Q72" s="169"/>
      <c r="R72" s="169"/>
      <c r="S72" s="169"/>
      <c r="BL72" s="31"/>
      <c r="BM72" s="32"/>
      <c r="BN72" s="31"/>
      <c r="BO72" s="31"/>
      <c r="BP72" s="31"/>
      <c r="BQ72" s="33"/>
      <c r="BR72" s="34"/>
      <c r="BS72" s="34"/>
    </row>
    <row r="73" spans="1:71" s="25" customFormat="1" ht="17.25" customHeight="1" x14ac:dyDescent="0.4">
      <c r="A73" s="169"/>
      <c r="B73" s="169"/>
      <c r="C73" s="169"/>
      <c r="D73" s="169"/>
      <c r="E73" s="183"/>
      <c r="F73" s="183"/>
      <c r="G73" s="183"/>
      <c r="H73" s="183"/>
      <c r="I73" s="183"/>
      <c r="J73" s="183"/>
      <c r="K73" s="183"/>
      <c r="L73" s="183"/>
      <c r="M73" s="183"/>
      <c r="N73" s="183"/>
      <c r="O73" s="183"/>
      <c r="P73" s="183"/>
      <c r="Q73" s="183"/>
      <c r="R73" s="183"/>
      <c r="S73" s="183"/>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row>
    <row r="74" spans="1:71" ht="17.25" customHeight="1" x14ac:dyDescent="0.4">
      <c r="A74" s="152"/>
      <c r="B74" s="169" t="s">
        <v>227</v>
      </c>
      <c r="C74" s="152"/>
      <c r="D74" s="152"/>
      <c r="E74" s="152"/>
      <c r="F74" s="152"/>
      <c r="G74" s="152"/>
      <c r="H74" s="152"/>
      <c r="I74" s="152"/>
      <c r="J74" s="152"/>
      <c r="K74" s="152"/>
      <c r="L74" s="152"/>
      <c r="M74" s="152"/>
      <c r="N74" s="152"/>
      <c r="O74" s="152"/>
      <c r="P74" s="152"/>
      <c r="Q74" s="152"/>
      <c r="R74" s="152"/>
      <c r="S74" s="152"/>
    </row>
    <row r="75" spans="1:71" ht="17.25" customHeight="1" x14ac:dyDescent="0.4">
      <c r="A75" s="152"/>
      <c r="B75" s="152"/>
      <c r="C75" s="152"/>
      <c r="D75" s="152"/>
      <c r="E75" s="152"/>
      <c r="F75" s="152"/>
      <c r="G75" s="152"/>
      <c r="H75" s="152"/>
      <c r="I75" s="152"/>
      <c r="J75" s="152"/>
      <c r="K75" s="152"/>
      <c r="L75" s="152"/>
      <c r="M75" s="152"/>
      <c r="N75" s="152"/>
      <c r="O75" s="152"/>
      <c r="P75" s="152"/>
      <c r="Q75" s="152"/>
      <c r="R75" s="152"/>
      <c r="S75" s="152"/>
    </row>
    <row r="76" spans="1:71" ht="17.25" customHeight="1" x14ac:dyDescent="0.4">
      <c r="A76" s="152"/>
      <c r="B76" s="152"/>
      <c r="C76" s="152"/>
      <c r="D76" s="152"/>
      <c r="E76" s="152"/>
      <c r="F76" s="152"/>
      <c r="G76" s="152"/>
      <c r="H76" s="152"/>
      <c r="I76" s="152"/>
      <c r="J76" s="152"/>
      <c r="K76" s="152"/>
      <c r="L76" s="152"/>
      <c r="M76" s="152"/>
      <c r="N76" s="152"/>
      <c r="O76" s="152"/>
      <c r="P76" s="152"/>
      <c r="Q76" s="152"/>
      <c r="R76" s="152"/>
      <c r="S76" s="152"/>
    </row>
    <row r="77" spans="1:71" x14ac:dyDescent="0.4">
      <c r="A77" s="152"/>
      <c r="B77" s="152"/>
      <c r="C77" s="152"/>
      <c r="D77" s="152"/>
      <c r="E77" s="152"/>
      <c r="F77" s="152"/>
      <c r="G77" s="152"/>
      <c r="H77" s="152"/>
      <c r="I77" s="152"/>
      <c r="J77" s="152"/>
      <c r="K77" s="152"/>
      <c r="L77" s="152"/>
      <c r="M77" s="152"/>
      <c r="N77" s="152"/>
      <c r="O77" s="152"/>
      <c r="P77" s="152"/>
      <c r="Q77" s="152"/>
      <c r="R77" s="152"/>
      <c r="S77" s="152"/>
    </row>
    <row r="78" spans="1:71" x14ac:dyDescent="0.4">
      <c r="A78" s="152"/>
      <c r="B78" s="152"/>
      <c r="C78" s="152"/>
      <c r="D78" s="152"/>
      <c r="E78" s="152"/>
      <c r="F78" s="152"/>
      <c r="G78" s="152"/>
      <c r="H78" s="152"/>
      <c r="I78" s="152"/>
      <c r="J78" s="152"/>
      <c r="K78" s="152"/>
      <c r="L78" s="152"/>
      <c r="M78" s="152"/>
      <c r="N78" s="152"/>
      <c r="O78" s="152"/>
      <c r="P78" s="152"/>
      <c r="Q78" s="152"/>
      <c r="R78" s="152"/>
      <c r="S78" s="152"/>
    </row>
    <row r="79" spans="1:71" x14ac:dyDescent="0.4">
      <c r="A79" s="152"/>
      <c r="B79" s="152"/>
      <c r="C79" s="152"/>
      <c r="D79" s="152"/>
      <c r="E79" s="152"/>
      <c r="F79" s="152"/>
      <c r="G79" s="152"/>
      <c r="H79" s="152"/>
      <c r="I79" s="152"/>
      <c r="J79" s="152"/>
      <c r="K79" s="152"/>
      <c r="L79" s="152"/>
      <c r="M79" s="152"/>
      <c r="N79" s="152"/>
      <c r="O79" s="152"/>
      <c r="P79" s="152"/>
      <c r="Q79" s="152"/>
      <c r="R79" s="152"/>
      <c r="S79" s="152"/>
    </row>
    <row r="80" spans="1:71" x14ac:dyDescent="0.4">
      <c r="A80" s="152"/>
      <c r="B80" s="152"/>
      <c r="C80" s="152"/>
      <c r="D80" s="152"/>
      <c r="E80" s="152"/>
      <c r="F80" s="152"/>
      <c r="G80" s="152"/>
      <c r="H80" s="152"/>
      <c r="I80" s="152"/>
      <c r="J80" s="152"/>
      <c r="K80" s="152"/>
      <c r="L80" s="152"/>
      <c r="M80" s="152"/>
      <c r="N80" s="152"/>
      <c r="O80" s="152"/>
      <c r="P80" s="152"/>
      <c r="Q80" s="152"/>
      <c r="R80" s="152"/>
      <c r="S80" s="152"/>
    </row>
    <row r="81" spans="1:19" x14ac:dyDescent="0.4">
      <c r="A81" s="152"/>
      <c r="B81" s="152"/>
      <c r="C81" s="152"/>
      <c r="D81" s="152"/>
      <c r="E81" s="152"/>
      <c r="F81" s="152"/>
      <c r="G81" s="152"/>
      <c r="H81" s="152"/>
      <c r="I81" s="152"/>
      <c r="J81" s="152"/>
      <c r="K81" s="152"/>
      <c r="L81" s="152"/>
      <c r="M81" s="152"/>
      <c r="N81" s="152"/>
      <c r="O81" s="152"/>
      <c r="P81" s="152"/>
      <c r="Q81" s="152"/>
      <c r="R81" s="152"/>
      <c r="S81" s="152"/>
    </row>
    <row r="82" spans="1:19" x14ac:dyDescent="0.4">
      <c r="A82" s="152"/>
      <c r="B82" s="152"/>
      <c r="C82" s="152"/>
      <c r="D82" s="152"/>
      <c r="E82" s="152"/>
      <c r="F82" s="152"/>
      <c r="G82" s="152"/>
      <c r="H82" s="152"/>
      <c r="I82" s="152"/>
      <c r="J82" s="152"/>
      <c r="K82" s="152"/>
      <c r="L82" s="152"/>
      <c r="M82" s="152"/>
      <c r="N82" s="152"/>
      <c r="O82" s="152"/>
      <c r="P82" s="152"/>
      <c r="Q82" s="152"/>
      <c r="R82" s="152"/>
      <c r="S82" s="152"/>
    </row>
    <row r="83" spans="1:19" x14ac:dyDescent="0.4">
      <c r="A83" s="152"/>
      <c r="B83" s="152"/>
      <c r="C83" s="152"/>
      <c r="D83" s="152"/>
      <c r="E83" s="152"/>
      <c r="F83" s="152"/>
      <c r="G83" s="152"/>
      <c r="H83" s="152"/>
      <c r="I83" s="152"/>
      <c r="J83" s="152"/>
      <c r="K83" s="152"/>
      <c r="L83" s="152"/>
      <c r="M83" s="152"/>
      <c r="N83" s="152"/>
      <c r="O83" s="152"/>
      <c r="P83" s="152"/>
      <c r="Q83" s="152"/>
      <c r="R83" s="152"/>
      <c r="S83" s="152"/>
    </row>
    <row r="84" spans="1:19" x14ac:dyDescent="0.4">
      <c r="A84" s="152"/>
      <c r="B84" s="152"/>
      <c r="C84" s="152"/>
      <c r="D84" s="152"/>
      <c r="E84" s="152"/>
      <c r="F84" s="152"/>
      <c r="G84" s="152"/>
      <c r="H84" s="152"/>
      <c r="I84" s="152"/>
      <c r="J84" s="152"/>
      <c r="K84" s="152"/>
      <c r="L84" s="152"/>
      <c r="M84" s="152"/>
      <c r="N84" s="152"/>
      <c r="O84" s="152"/>
      <c r="P84" s="152"/>
      <c r="Q84" s="152"/>
      <c r="R84" s="152"/>
      <c r="S84" s="152"/>
    </row>
    <row r="85" spans="1:19" x14ac:dyDescent="0.4">
      <c r="A85" s="152"/>
      <c r="B85" s="152"/>
      <c r="C85" s="152"/>
      <c r="D85" s="152"/>
      <c r="E85" s="152"/>
      <c r="F85" s="152"/>
      <c r="G85" s="152"/>
      <c r="H85" s="152"/>
      <c r="I85" s="152"/>
      <c r="J85" s="152"/>
      <c r="K85" s="152"/>
      <c r="L85" s="152"/>
      <c r="M85" s="152"/>
      <c r="N85" s="152"/>
      <c r="O85" s="152"/>
      <c r="P85" s="152"/>
      <c r="Q85" s="152"/>
      <c r="R85" s="152"/>
      <c r="S85" s="152"/>
    </row>
    <row r="86" spans="1:19" x14ac:dyDescent="0.4">
      <c r="A86" s="152"/>
      <c r="B86" s="152"/>
      <c r="C86" s="152"/>
      <c r="D86" s="152"/>
      <c r="E86" s="152"/>
      <c r="F86" s="152"/>
      <c r="G86" s="152"/>
      <c r="H86" s="152"/>
      <c r="I86" s="152"/>
      <c r="J86" s="152"/>
      <c r="K86" s="152"/>
      <c r="L86" s="152"/>
      <c r="M86" s="152"/>
      <c r="N86" s="152"/>
      <c r="O86" s="152"/>
      <c r="P86" s="152"/>
      <c r="Q86" s="152"/>
      <c r="R86" s="152"/>
      <c r="S86" s="152"/>
    </row>
    <row r="87" spans="1:19" x14ac:dyDescent="0.4">
      <c r="A87" s="152"/>
      <c r="B87" s="152"/>
      <c r="C87" s="152"/>
      <c r="D87" s="152"/>
      <c r="E87" s="152"/>
      <c r="F87" s="152"/>
      <c r="G87" s="152"/>
      <c r="H87" s="152"/>
      <c r="I87" s="152"/>
      <c r="J87" s="152"/>
      <c r="K87" s="152"/>
      <c r="L87" s="152"/>
      <c r="M87" s="152"/>
      <c r="N87" s="152"/>
      <c r="O87" s="152"/>
      <c r="P87" s="152"/>
      <c r="Q87" s="152"/>
      <c r="R87" s="152"/>
      <c r="S87" s="152"/>
    </row>
    <row r="88" spans="1:19" x14ac:dyDescent="0.4">
      <c r="A88" s="152"/>
      <c r="B88" s="152"/>
      <c r="C88" s="152"/>
      <c r="D88" s="152"/>
      <c r="E88" s="152"/>
      <c r="F88" s="152"/>
      <c r="G88" s="152"/>
      <c r="H88" s="152"/>
      <c r="I88" s="152"/>
      <c r="J88" s="152"/>
      <c r="K88" s="152"/>
      <c r="L88" s="152"/>
      <c r="M88" s="152"/>
      <c r="N88" s="152"/>
      <c r="O88" s="152"/>
      <c r="P88" s="152"/>
      <c r="Q88" s="152"/>
      <c r="R88" s="152"/>
      <c r="S88" s="152"/>
    </row>
    <row r="89" spans="1:19" x14ac:dyDescent="0.4">
      <c r="A89" s="152"/>
      <c r="B89" s="152"/>
      <c r="C89" s="152"/>
      <c r="D89" s="152"/>
      <c r="E89" s="152"/>
      <c r="F89" s="152"/>
      <c r="G89" s="152"/>
      <c r="H89" s="152"/>
      <c r="I89" s="152"/>
      <c r="J89" s="152"/>
      <c r="K89" s="152"/>
      <c r="L89" s="152"/>
      <c r="M89" s="152"/>
      <c r="N89" s="152"/>
      <c r="O89" s="152"/>
      <c r="P89" s="152"/>
      <c r="Q89" s="152"/>
      <c r="R89" s="152"/>
      <c r="S89" s="152"/>
    </row>
    <row r="90" spans="1:19" x14ac:dyDescent="0.4">
      <c r="A90" s="152"/>
      <c r="B90" s="152"/>
      <c r="C90" s="152"/>
      <c r="D90" s="152"/>
      <c r="E90" s="152"/>
      <c r="F90" s="152"/>
      <c r="G90" s="152"/>
      <c r="H90" s="152"/>
      <c r="I90" s="152"/>
      <c r="J90" s="152"/>
      <c r="K90" s="152"/>
      <c r="L90" s="152"/>
      <c r="M90" s="152"/>
      <c r="N90" s="152"/>
      <c r="O90" s="152"/>
      <c r="P90" s="152"/>
      <c r="Q90" s="152"/>
      <c r="R90" s="152"/>
      <c r="S90" s="152"/>
    </row>
    <row r="91" spans="1:19" x14ac:dyDescent="0.4">
      <c r="A91" s="152"/>
      <c r="B91" s="152"/>
      <c r="C91" s="152"/>
      <c r="D91" s="152"/>
      <c r="E91" s="152"/>
      <c r="F91" s="152"/>
      <c r="G91" s="152"/>
      <c r="H91" s="152"/>
      <c r="I91" s="152"/>
      <c r="J91" s="152"/>
      <c r="K91" s="152"/>
      <c r="L91" s="152"/>
      <c r="M91" s="152"/>
      <c r="N91" s="152"/>
      <c r="O91" s="152"/>
      <c r="P91" s="152"/>
      <c r="Q91" s="152"/>
      <c r="R91" s="152"/>
      <c r="S91" s="152"/>
    </row>
    <row r="92" spans="1:19" x14ac:dyDescent="0.4">
      <c r="A92" s="152"/>
      <c r="B92" s="152"/>
      <c r="C92" s="152"/>
      <c r="D92" s="152"/>
      <c r="E92" s="152"/>
      <c r="F92" s="152"/>
      <c r="G92" s="152"/>
      <c r="H92" s="152"/>
      <c r="I92" s="152"/>
      <c r="J92" s="152"/>
      <c r="K92" s="152"/>
      <c r="L92" s="152"/>
      <c r="M92" s="152"/>
      <c r="N92" s="152"/>
      <c r="O92" s="152"/>
      <c r="P92" s="152"/>
      <c r="Q92" s="152"/>
      <c r="R92" s="152"/>
      <c r="S92" s="152"/>
    </row>
    <row r="93" spans="1:19" x14ac:dyDescent="0.4">
      <c r="A93" s="152"/>
      <c r="B93" s="152"/>
      <c r="C93" s="152"/>
      <c r="D93" s="152"/>
      <c r="E93" s="152"/>
      <c r="F93" s="152"/>
      <c r="G93" s="152"/>
      <c r="H93" s="152"/>
      <c r="I93" s="152"/>
      <c r="J93" s="152"/>
      <c r="K93" s="152"/>
      <c r="L93" s="152"/>
      <c r="M93" s="152"/>
      <c r="N93" s="152"/>
      <c r="O93" s="152"/>
      <c r="P93" s="152"/>
      <c r="Q93" s="152"/>
      <c r="R93" s="152"/>
      <c r="S93" s="152"/>
    </row>
    <row r="94" spans="1:19" x14ac:dyDescent="0.4">
      <c r="A94" s="152"/>
      <c r="B94" s="152"/>
      <c r="C94" s="152"/>
      <c r="D94" s="152"/>
      <c r="E94" s="152"/>
      <c r="F94" s="152"/>
      <c r="G94" s="152"/>
      <c r="H94" s="152"/>
      <c r="I94" s="152"/>
      <c r="J94" s="152"/>
      <c r="K94" s="152"/>
      <c r="L94" s="152"/>
      <c r="M94" s="152"/>
      <c r="N94" s="152"/>
      <c r="O94" s="152"/>
      <c r="P94" s="152"/>
      <c r="Q94" s="152"/>
      <c r="R94" s="152"/>
      <c r="S94" s="152"/>
    </row>
    <row r="95" spans="1:19" x14ac:dyDescent="0.4">
      <c r="A95" s="152"/>
      <c r="B95" s="152"/>
      <c r="C95" s="152"/>
      <c r="D95" s="152"/>
      <c r="E95" s="152"/>
      <c r="F95" s="152"/>
      <c r="G95" s="152"/>
      <c r="H95" s="152"/>
      <c r="I95" s="152"/>
      <c r="J95" s="152"/>
      <c r="K95" s="152"/>
      <c r="L95" s="152"/>
      <c r="M95" s="152"/>
      <c r="N95" s="152"/>
      <c r="O95" s="152"/>
      <c r="P95" s="152"/>
      <c r="Q95" s="152"/>
      <c r="R95" s="152"/>
      <c r="S95" s="152"/>
    </row>
    <row r="96" spans="1:19" x14ac:dyDescent="0.4">
      <c r="A96" s="152"/>
      <c r="B96" s="152"/>
      <c r="C96" s="152"/>
      <c r="D96" s="152"/>
      <c r="E96" s="152"/>
      <c r="F96" s="152"/>
      <c r="G96" s="152"/>
      <c r="H96" s="152"/>
      <c r="I96" s="152"/>
      <c r="J96" s="152"/>
      <c r="K96" s="152"/>
      <c r="L96" s="152"/>
      <c r="M96" s="152"/>
      <c r="N96" s="152"/>
      <c r="O96" s="152"/>
      <c r="P96" s="152"/>
      <c r="Q96" s="152"/>
      <c r="R96" s="152"/>
      <c r="S96" s="152"/>
    </row>
    <row r="97" spans="1:19" x14ac:dyDescent="0.4">
      <c r="A97" s="152"/>
      <c r="B97" s="152"/>
      <c r="C97" s="152"/>
      <c r="D97" s="152"/>
      <c r="E97" s="152"/>
      <c r="F97" s="152"/>
      <c r="G97" s="152"/>
      <c r="H97" s="152"/>
      <c r="I97" s="152"/>
      <c r="J97" s="152"/>
      <c r="K97" s="152"/>
      <c r="L97" s="152"/>
      <c r="M97" s="152"/>
      <c r="N97" s="152"/>
      <c r="O97" s="152"/>
      <c r="P97" s="152"/>
      <c r="Q97" s="152"/>
      <c r="R97" s="152"/>
      <c r="S97" s="152"/>
    </row>
    <row r="98" spans="1:19" x14ac:dyDescent="0.4">
      <c r="A98" s="152"/>
      <c r="B98" s="152"/>
      <c r="C98" s="152"/>
      <c r="D98" s="152"/>
      <c r="E98" s="152"/>
      <c r="F98" s="152"/>
      <c r="G98" s="152"/>
      <c r="H98" s="152"/>
      <c r="I98" s="152"/>
      <c r="J98" s="152"/>
      <c r="K98" s="152"/>
      <c r="L98" s="152"/>
      <c r="M98" s="152"/>
      <c r="N98" s="152"/>
      <c r="O98" s="152"/>
      <c r="P98" s="152"/>
      <c r="Q98" s="152"/>
      <c r="R98" s="152"/>
      <c r="S98" s="152"/>
    </row>
    <row r="99" spans="1:19" x14ac:dyDescent="0.4">
      <c r="A99" s="152"/>
      <c r="B99" s="152"/>
      <c r="C99" s="152"/>
      <c r="D99" s="152"/>
      <c r="E99" s="152"/>
      <c r="F99" s="152"/>
      <c r="G99" s="152"/>
      <c r="H99" s="152"/>
      <c r="I99" s="152"/>
      <c r="J99" s="152"/>
      <c r="K99" s="152"/>
      <c r="L99" s="152"/>
      <c r="M99" s="152"/>
      <c r="N99" s="152"/>
      <c r="O99" s="152"/>
      <c r="P99" s="152"/>
      <c r="Q99" s="152"/>
      <c r="R99" s="152"/>
      <c r="S99" s="152"/>
    </row>
    <row r="100" spans="1:19" x14ac:dyDescent="0.4">
      <c r="A100" s="152"/>
      <c r="B100" s="152"/>
      <c r="C100" s="152"/>
      <c r="D100" s="152"/>
      <c r="E100" s="152"/>
      <c r="F100" s="152"/>
      <c r="G100" s="152"/>
      <c r="H100" s="152"/>
      <c r="I100" s="152"/>
      <c r="J100" s="152"/>
      <c r="K100" s="152"/>
      <c r="L100" s="152"/>
      <c r="M100" s="152"/>
      <c r="N100" s="152"/>
      <c r="O100" s="152"/>
      <c r="P100" s="152"/>
      <c r="Q100" s="152"/>
      <c r="R100" s="152"/>
      <c r="S100" s="152"/>
    </row>
    <row r="101" spans="1:19" x14ac:dyDescent="0.4">
      <c r="A101" s="152"/>
      <c r="B101" s="152"/>
      <c r="C101" s="152"/>
      <c r="D101" s="152"/>
      <c r="E101" s="152"/>
      <c r="F101" s="152"/>
      <c r="G101" s="152"/>
      <c r="H101" s="152"/>
      <c r="I101" s="152"/>
      <c r="J101" s="152"/>
      <c r="K101" s="152"/>
      <c r="L101" s="152"/>
      <c r="M101" s="152"/>
      <c r="N101" s="152"/>
      <c r="O101" s="152"/>
      <c r="P101" s="152"/>
      <c r="Q101" s="152"/>
      <c r="R101" s="152"/>
      <c r="S101" s="152"/>
    </row>
    <row r="102" spans="1:19" x14ac:dyDescent="0.4">
      <c r="A102" s="152"/>
      <c r="B102" s="152"/>
      <c r="C102" s="152"/>
      <c r="D102" s="152"/>
      <c r="E102" s="152"/>
      <c r="F102" s="152"/>
      <c r="G102" s="152"/>
      <c r="H102" s="152"/>
      <c r="I102" s="152"/>
      <c r="J102" s="152"/>
      <c r="K102" s="152"/>
      <c r="L102" s="152"/>
      <c r="M102" s="152"/>
      <c r="N102" s="152"/>
      <c r="O102" s="152"/>
      <c r="P102" s="152"/>
      <c r="Q102" s="152"/>
      <c r="R102" s="152"/>
      <c r="S102" s="152"/>
    </row>
    <row r="103" spans="1:19" x14ac:dyDescent="0.4">
      <c r="A103" s="152"/>
      <c r="B103" s="152"/>
      <c r="C103" s="152"/>
      <c r="D103" s="152"/>
      <c r="E103" s="152"/>
      <c r="F103" s="152"/>
      <c r="G103" s="152"/>
      <c r="H103" s="152"/>
      <c r="I103" s="152"/>
      <c r="J103" s="152"/>
      <c r="K103" s="152"/>
      <c r="L103" s="152"/>
      <c r="M103" s="152"/>
      <c r="N103" s="152"/>
      <c r="O103" s="152"/>
      <c r="P103" s="152"/>
      <c r="Q103" s="152"/>
      <c r="R103" s="152"/>
      <c r="S103" s="152"/>
    </row>
    <row r="104" spans="1:19" x14ac:dyDescent="0.4">
      <c r="A104" s="152"/>
      <c r="B104" s="152"/>
      <c r="C104" s="152"/>
      <c r="D104" s="152"/>
      <c r="E104" s="152"/>
      <c r="F104" s="152"/>
      <c r="G104" s="152"/>
      <c r="H104" s="152"/>
      <c r="I104" s="152"/>
      <c r="J104" s="152"/>
      <c r="K104" s="152"/>
      <c r="L104" s="152"/>
      <c r="M104" s="152"/>
      <c r="N104" s="152"/>
      <c r="O104" s="152"/>
      <c r="P104" s="152"/>
      <c r="Q104" s="152"/>
      <c r="R104" s="152"/>
      <c r="S104" s="152"/>
    </row>
    <row r="105" spans="1:19" x14ac:dyDescent="0.4">
      <c r="A105" s="152"/>
      <c r="B105" s="152"/>
      <c r="C105" s="152"/>
      <c r="D105" s="152"/>
      <c r="E105" s="152"/>
      <c r="F105" s="152"/>
      <c r="G105" s="152"/>
      <c r="H105" s="152"/>
      <c r="I105" s="152"/>
      <c r="J105" s="152"/>
      <c r="K105" s="152"/>
      <c r="L105" s="152"/>
      <c r="M105" s="152"/>
      <c r="N105" s="152"/>
      <c r="O105" s="152"/>
      <c r="P105" s="152"/>
      <c r="Q105" s="152"/>
      <c r="R105" s="152"/>
      <c r="S105" s="152"/>
    </row>
    <row r="106" spans="1:19" x14ac:dyDescent="0.4">
      <c r="A106" s="152"/>
      <c r="B106" s="152"/>
      <c r="C106" s="152"/>
      <c r="D106" s="152"/>
      <c r="E106" s="152"/>
      <c r="F106" s="152"/>
      <c r="G106" s="152"/>
      <c r="H106" s="152"/>
      <c r="I106" s="152"/>
      <c r="J106" s="152"/>
      <c r="K106" s="152"/>
      <c r="L106" s="152"/>
      <c r="M106" s="152"/>
      <c r="N106" s="152"/>
      <c r="O106" s="152"/>
      <c r="P106" s="152"/>
      <c r="Q106" s="152"/>
      <c r="R106" s="152"/>
      <c r="S106" s="152"/>
    </row>
    <row r="107" spans="1:19" x14ac:dyDescent="0.4">
      <c r="A107" s="152"/>
      <c r="B107" s="152"/>
      <c r="C107" s="152"/>
      <c r="D107" s="152"/>
      <c r="E107" s="152"/>
      <c r="F107" s="152"/>
      <c r="G107" s="152"/>
      <c r="H107" s="152"/>
      <c r="I107" s="152"/>
      <c r="J107" s="152"/>
      <c r="K107" s="152"/>
      <c r="L107" s="152"/>
      <c r="M107" s="152"/>
      <c r="N107" s="152"/>
      <c r="O107" s="152"/>
      <c r="P107" s="152"/>
      <c r="Q107" s="152"/>
      <c r="R107" s="152"/>
      <c r="S107" s="152"/>
    </row>
    <row r="108" spans="1:19" x14ac:dyDescent="0.4">
      <c r="A108" s="152"/>
      <c r="B108" s="152"/>
      <c r="C108" s="152"/>
      <c r="D108" s="152"/>
      <c r="E108" s="152"/>
      <c r="F108" s="152"/>
      <c r="G108" s="152"/>
      <c r="H108" s="152"/>
      <c r="I108" s="152"/>
      <c r="J108" s="152"/>
      <c r="K108" s="152"/>
      <c r="L108" s="152"/>
      <c r="M108" s="152"/>
      <c r="N108" s="152"/>
      <c r="O108" s="152"/>
      <c r="P108" s="152"/>
      <c r="Q108" s="152"/>
      <c r="R108" s="152"/>
      <c r="S108" s="152"/>
    </row>
    <row r="109" spans="1:19" x14ac:dyDescent="0.4">
      <c r="A109" s="152"/>
      <c r="B109" s="152"/>
      <c r="C109" s="152"/>
      <c r="D109" s="152"/>
      <c r="E109" s="152"/>
      <c r="F109" s="152"/>
      <c r="G109" s="152"/>
      <c r="H109" s="152"/>
      <c r="I109" s="152"/>
      <c r="J109" s="152"/>
      <c r="K109" s="152"/>
      <c r="L109" s="152"/>
      <c r="M109" s="152"/>
      <c r="N109" s="152"/>
      <c r="O109" s="152"/>
      <c r="P109" s="152"/>
      <c r="Q109" s="152"/>
      <c r="R109" s="152"/>
      <c r="S109" s="152"/>
    </row>
    <row r="110" spans="1:19" x14ac:dyDescent="0.4">
      <c r="A110" s="152"/>
      <c r="B110" s="152"/>
      <c r="C110" s="152"/>
      <c r="D110" s="152"/>
      <c r="E110" s="152"/>
      <c r="F110" s="152"/>
      <c r="G110" s="152"/>
      <c r="H110" s="152"/>
      <c r="I110" s="152"/>
      <c r="J110" s="152"/>
      <c r="K110" s="152"/>
      <c r="L110" s="152"/>
      <c r="M110" s="152"/>
      <c r="N110" s="152"/>
      <c r="O110" s="152"/>
      <c r="P110" s="152"/>
      <c r="Q110" s="152"/>
      <c r="R110" s="152"/>
      <c r="S110" s="152"/>
    </row>
    <row r="111" spans="1:19" x14ac:dyDescent="0.4">
      <c r="A111" s="152"/>
      <c r="B111" s="152"/>
      <c r="C111" s="152"/>
      <c r="D111" s="152"/>
      <c r="E111" s="152"/>
      <c r="F111" s="152"/>
      <c r="G111" s="152"/>
      <c r="H111" s="152"/>
      <c r="I111" s="152"/>
      <c r="J111" s="152"/>
      <c r="K111" s="152"/>
      <c r="L111" s="152"/>
      <c r="M111" s="152"/>
      <c r="N111" s="152"/>
      <c r="O111" s="152"/>
      <c r="P111" s="152"/>
      <c r="Q111" s="152"/>
      <c r="R111" s="152"/>
      <c r="S111" s="152"/>
    </row>
    <row r="112" spans="1:19" x14ac:dyDescent="0.4">
      <c r="A112" s="152"/>
      <c r="B112" s="152"/>
      <c r="C112" s="152"/>
      <c r="D112" s="152"/>
      <c r="E112" s="152"/>
      <c r="F112" s="152"/>
      <c r="G112" s="152"/>
      <c r="H112" s="152"/>
      <c r="I112" s="152"/>
      <c r="J112" s="152"/>
      <c r="K112" s="152"/>
      <c r="L112" s="152"/>
      <c r="M112" s="152"/>
      <c r="N112" s="152"/>
      <c r="O112" s="152"/>
      <c r="P112" s="152"/>
      <c r="Q112" s="152"/>
      <c r="R112" s="152"/>
      <c r="S112" s="152"/>
    </row>
    <row r="113" spans="1:19" x14ac:dyDescent="0.4">
      <c r="A113" s="152"/>
      <c r="B113" s="152"/>
      <c r="C113" s="152"/>
      <c r="D113" s="152"/>
      <c r="E113" s="152"/>
      <c r="F113" s="152"/>
      <c r="G113" s="152"/>
      <c r="H113" s="152"/>
      <c r="I113" s="152"/>
      <c r="J113" s="152"/>
      <c r="K113" s="152"/>
      <c r="L113" s="152"/>
      <c r="M113" s="152"/>
      <c r="N113" s="152"/>
      <c r="O113" s="152"/>
      <c r="P113" s="152"/>
      <c r="Q113" s="152"/>
      <c r="R113" s="152"/>
      <c r="S113" s="152"/>
    </row>
    <row r="114" spans="1:19" x14ac:dyDescent="0.4">
      <c r="A114" s="152"/>
      <c r="B114" s="152"/>
      <c r="C114" s="152"/>
      <c r="D114" s="152"/>
      <c r="E114" s="152"/>
      <c r="F114" s="152"/>
      <c r="G114" s="152"/>
      <c r="H114" s="152"/>
      <c r="I114" s="152"/>
      <c r="J114" s="152"/>
      <c r="K114" s="152"/>
      <c r="L114" s="152"/>
      <c r="M114" s="152"/>
      <c r="N114" s="152"/>
      <c r="O114" s="152"/>
      <c r="P114" s="152"/>
      <c r="Q114" s="152"/>
      <c r="R114" s="152"/>
      <c r="S114" s="152"/>
    </row>
    <row r="115" spans="1:19" x14ac:dyDescent="0.4">
      <c r="A115" s="152"/>
      <c r="B115" s="152"/>
      <c r="C115" s="152"/>
      <c r="D115" s="152"/>
      <c r="E115" s="152"/>
      <c r="F115" s="152"/>
      <c r="G115" s="152"/>
      <c r="H115" s="152"/>
      <c r="I115" s="152"/>
      <c r="J115" s="152"/>
      <c r="K115" s="152"/>
      <c r="L115" s="152"/>
      <c r="M115" s="152"/>
      <c r="N115" s="152"/>
      <c r="O115" s="152"/>
      <c r="P115" s="152"/>
      <c r="Q115" s="152"/>
      <c r="R115" s="152"/>
      <c r="S115" s="152"/>
    </row>
    <row r="116" spans="1:19" x14ac:dyDescent="0.4">
      <c r="A116" s="152"/>
      <c r="B116" s="152"/>
      <c r="C116" s="152"/>
      <c r="D116" s="152"/>
      <c r="E116" s="152"/>
      <c r="F116" s="152"/>
      <c r="G116" s="152"/>
      <c r="H116" s="152"/>
      <c r="I116" s="152"/>
      <c r="J116" s="152"/>
      <c r="K116" s="152"/>
      <c r="L116" s="152"/>
      <c r="M116" s="152"/>
      <c r="N116" s="152"/>
      <c r="O116" s="152"/>
      <c r="P116" s="152"/>
      <c r="Q116" s="152"/>
      <c r="R116" s="152"/>
      <c r="S116" s="152"/>
    </row>
    <row r="117" spans="1:19" x14ac:dyDescent="0.4">
      <c r="A117" s="152"/>
      <c r="B117" s="152"/>
      <c r="C117" s="152"/>
      <c r="D117" s="152"/>
      <c r="E117" s="152"/>
      <c r="F117" s="152"/>
      <c r="G117" s="152"/>
      <c r="H117" s="152"/>
      <c r="I117" s="152"/>
      <c r="J117" s="152"/>
      <c r="K117" s="152"/>
      <c r="L117" s="152"/>
      <c r="M117" s="152"/>
      <c r="N117" s="152"/>
      <c r="O117" s="152"/>
      <c r="P117" s="152"/>
      <c r="Q117" s="152"/>
      <c r="R117" s="152"/>
      <c r="S117" s="152"/>
    </row>
    <row r="118" spans="1:19" x14ac:dyDescent="0.4">
      <c r="A118" s="152"/>
      <c r="B118" s="152"/>
      <c r="C118" s="152"/>
      <c r="D118" s="152"/>
      <c r="E118" s="152"/>
      <c r="F118" s="152"/>
      <c r="G118" s="152"/>
      <c r="H118" s="152"/>
      <c r="I118" s="152"/>
      <c r="J118" s="152"/>
      <c r="K118" s="152"/>
      <c r="L118" s="152"/>
      <c r="M118" s="152"/>
      <c r="N118" s="152"/>
      <c r="O118" s="152"/>
      <c r="P118" s="152"/>
      <c r="Q118" s="152"/>
      <c r="R118" s="152"/>
      <c r="S118" s="152"/>
    </row>
    <row r="119" spans="1:19" x14ac:dyDescent="0.4">
      <c r="A119" s="152"/>
      <c r="B119" s="152"/>
      <c r="C119" s="152"/>
      <c r="D119" s="152"/>
      <c r="E119" s="152"/>
      <c r="F119" s="152"/>
      <c r="G119" s="152"/>
      <c r="H119" s="152"/>
      <c r="I119" s="152"/>
      <c r="J119" s="152"/>
      <c r="K119" s="152"/>
      <c r="L119" s="152"/>
      <c r="M119" s="152"/>
      <c r="N119" s="152"/>
      <c r="O119" s="152"/>
      <c r="P119" s="152"/>
      <c r="Q119" s="152"/>
      <c r="R119" s="152"/>
      <c r="S119" s="152"/>
    </row>
    <row r="120" spans="1:19" x14ac:dyDescent="0.4">
      <c r="A120" s="152"/>
      <c r="B120" s="152"/>
      <c r="C120" s="152"/>
      <c r="D120" s="152"/>
      <c r="E120" s="152"/>
      <c r="F120" s="152"/>
      <c r="G120" s="152"/>
      <c r="H120" s="152"/>
      <c r="I120" s="152"/>
      <c r="J120" s="152"/>
      <c r="K120" s="152"/>
      <c r="L120" s="152"/>
      <c r="M120" s="152"/>
      <c r="N120" s="152"/>
      <c r="O120" s="152"/>
      <c r="P120" s="152"/>
      <c r="Q120" s="152"/>
      <c r="R120" s="152"/>
      <c r="S120" s="152"/>
    </row>
    <row r="121" spans="1:19" x14ac:dyDescent="0.4">
      <c r="A121" s="152"/>
      <c r="B121" s="152"/>
      <c r="C121" s="152"/>
      <c r="D121" s="152"/>
      <c r="E121" s="152"/>
      <c r="F121" s="152"/>
      <c r="G121" s="152"/>
      <c r="H121" s="152"/>
      <c r="I121" s="152"/>
      <c r="J121" s="152"/>
      <c r="K121" s="152"/>
      <c r="L121" s="152"/>
      <c r="M121" s="152"/>
      <c r="N121" s="152"/>
      <c r="O121" s="152"/>
      <c r="P121" s="152"/>
      <c r="Q121" s="152"/>
      <c r="R121" s="152"/>
      <c r="S121" s="152"/>
    </row>
    <row r="122" spans="1:19" x14ac:dyDescent="0.4">
      <c r="A122" s="152"/>
      <c r="B122" s="152"/>
      <c r="C122" s="152"/>
      <c r="D122" s="152"/>
      <c r="E122" s="152"/>
      <c r="F122" s="152"/>
      <c r="G122" s="152"/>
      <c r="H122" s="152"/>
      <c r="I122" s="152"/>
      <c r="J122" s="152"/>
      <c r="K122" s="152"/>
      <c r="L122" s="152"/>
      <c r="M122" s="152"/>
      <c r="N122" s="152"/>
      <c r="O122" s="152"/>
      <c r="P122" s="152"/>
      <c r="Q122" s="152"/>
      <c r="R122" s="152"/>
      <c r="S122" s="152"/>
    </row>
    <row r="123" spans="1:19" x14ac:dyDescent="0.4">
      <c r="A123" s="152"/>
      <c r="B123" s="152"/>
      <c r="C123" s="152"/>
      <c r="D123" s="152"/>
      <c r="E123" s="152"/>
      <c r="F123" s="152"/>
      <c r="G123" s="152"/>
      <c r="H123" s="152"/>
      <c r="I123" s="152"/>
      <c r="J123" s="152"/>
      <c r="K123" s="152"/>
      <c r="L123" s="152"/>
      <c r="M123" s="152"/>
      <c r="N123" s="152"/>
      <c r="O123" s="152"/>
      <c r="P123" s="152"/>
      <c r="Q123" s="152"/>
      <c r="R123" s="152"/>
      <c r="S123" s="152"/>
    </row>
    <row r="124" spans="1:19" x14ac:dyDescent="0.4">
      <c r="A124" s="152"/>
      <c r="B124" s="152"/>
      <c r="C124" s="152"/>
      <c r="D124" s="152"/>
      <c r="E124" s="152"/>
      <c r="F124" s="152"/>
      <c r="G124" s="152"/>
      <c r="H124" s="152"/>
      <c r="I124" s="152"/>
      <c r="J124" s="152"/>
      <c r="K124" s="152"/>
      <c r="L124" s="152"/>
      <c r="M124" s="152"/>
      <c r="N124" s="152"/>
      <c r="O124" s="152"/>
      <c r="P124" s="152"/>
      <c r="Q124" s="152"/>
      <c r="R124" s="152"/>
      <c r="S124" s="152"/>
    </row>
    <row r="125" spans="1:19" x14ac:dyDescent="0.4">
      <c r="A125" s="152"/>
      <c r="B125" s="152"/>
      <c r="C125" s="152"/>
      <c r="D125" s="152"/>
      <c r="E125" s="152"/>
      <c r="F125" s="152"/>
      <c r="G125" s="152"/>
      <c r="H125" s="152"/>
      <c r="I125" s="152"/>
      <c r="J125" s="152"/>
      <c r="K125" s="152"/>
      <c r="L125" s="152"/>
      <c r="M125" s="152"/>
      <c r="N125" s="152"/>
      <c r="O125" s="152"/>
      <c r="P125" s="152"/>
      <c r="Q125" s="152"/>
      <c r="R125" s="152"/>
      <c r="S125" s="152"/>
    </row>
    <row r="126" spans="1:19" x14ac:dyDescent="0.4">
      <c r="A126" s="152"/>
      <c r="B126" s="152"/>
      <c r="C126" s="152"/>
      <c r="D126" s="152"/>
      <c r="E126" s="152"/>
      <c r="F126" s="152"/>
      <c r="G126" s="152"/>
      <c r="H126" s="152"/>
      <c r="I126" s="152"/>
      <c r="J126" s="152"/>
      <c r="K126" s="152"/>
      <c r="L126" s="152"/>
      <c r="M126" s="152"/>
      <c r="N126" s="152"/>
      <c r="O126" s="152"/>
      <c r="P126" s="152"/>
      <c r="Q126" s="152"/>
      <c r="R126" s="152"/>
      <c r="S126" s="152"/>
    </row>
    <row r="127" spans="1:19" x14ac:dyDescent="0.4">
      <c r="A127" s="152"/>
      <c r="B127" s="152"/>
      <c r="C127" s="152"/>
      <c r="D127" s="152"/>
      <c r="E127" s="152"/>
      <c r="F127" s="152"/>
      <c r="G127" s="152"/>
      <c r="H127" s="152"/>
      <c r="I127" s="152"/>
      <c r="J127" s="152"/>
      <c r="K127" s="152"/>
      <c r="L127" s="152"/>
      <c r="M127" s="152"/>
      <c r="N127" s="152"/>
      <c r="O127" s="152"/>
      <c r="P127" s="152"/>
      <c r="Q127" s="152"/>
      <c r="R127" s="152"/>
      <c r="S127" s="152"/>
    </row>
    <row r="128" spans="1:19" x14ac:dyDescent="0.4">
      <c r="A128" s="152"/>
      <c r="B128" s="152"/>
      <c r="C128" s="152"/>
      <c r="D128" s="152"/>
      <c r="E128" s="152"/>
      <c r="F128" s="152"/>
      <c r="G128" s="152"/>
      <c r="H128" s="152"/>
      <c r="I128" s="152"/>
      <c r="J128" s="152"/>
      <c r="K128" s="152"/>
      <c r="L128" s="152"/>
      <c r="M128" s="152"/>
      <c r="N128" s="152"/>
      <c r="O128" s="152"/>
      <c r="P128" s="152"/>
      <c r="Q128" s="152"/>
      <c r="R128" s="152"/>
      <c r="S128" s="152"/>
    </row>
    <row r="129" spans="1:19" x14ac:dyDescent="0.4">
      <c r="A129" s="152"/>
      <c r="B129" s="152"/>
      <c r="C129" s="152"/>
      <c r="D129" s="152"/>
      <c r="E129" s="152"/>
      <c r="F129" s="152"/>
      <c r="G129" s="152"/>
      <c r="H129" s="152"/>
      <c r="I129" s="152"/>
      <c r="J129" s="152"/>
      <c r="K129" s="152"/>
      <c r="L129" s="152"/>
      <c r="M129" s="152"/>
      <c r="N129" s="152"/>
      <c r="O129" s="152"/>
      <c r="P129" s="152"/>
      <c r="Q129" s="152"/>
      <c r="R129" s="152"/>
      <c r="S129" s="152"/>
    </row>
    <row r="130" spans="1:19" x14ac:dyDescent="0.4">
      <c r="A130" s="152"/>
      <c r="B130" s="152"/>
      <c r="C130" s="152"/>
      <c r="D130" s="152"/>
      <c r="E130" s="152"/>
      <c r="F130" s="152"/>
      <c r="G130" s="152"/>
      <c r="H130" s="152"/>
      <c r="I130" s="152"/>
      <c r="J130" s="152"/>
      <c r="K130" s="152"/>
      <c r="L130" s="152"/>
      <c r="M130" s="152"/>
      <c r="N130" s="152"/>
      <c r="O130" s="152"/>
      <c r="P130" s="152"/>
      <c r="Q130" s="152"/>
      <c r="R130" s="152"/>
      <c r="S130" s="152"/>
    </row>
    <row r="131" spans="1:19" x14ac:dyDescent="0.4">
      <c r="A131" s="152"/>
      <c r="B131" s="152"/>
      <c r="C131" s="152"/>
      <c r="D131" s="152"/>
      <c r="E131" s="152"/>
      <c r="F131" s="152"/>
      <c r="G131" s="152"/>
      <c r="H131" s="152"/>
      <c r="I131" s="152"/>
      <c r="J131" s="152"/>
      <c r="K131" s="152"/>
      <c r="L131" s="152"/>
      <c r="M131" s="152"/>
      <c r="N131" s="152"/>
      <c r="O131" s="152"/>
      <c r="P131" s="152"/>
      <c r="Q131" s="152"/>
      <c r="R131" s="152"/>
      <c r="S131" s="152"/>
    </row>
    <row r="132" spans="1:19" x14ac:dyDescent="0.4">
      <c r="A132" s="152"/>
      <c r="B132" s="152"/>
      <c r="C132" s="152"/>
      <c r="D132" s="152"/>
      <c r="E132" s="152"/>
      <c r="F132" s="152"/>
      <c r="G132" s="152"/>
      <c r="H132" s="152"/>
      <c r="I132" s="152"/>
      <c r="J132" s="152"/>
      <c r="K132" s="152"/>
      <c r="L132" s="152"/>
      <c r="M132" s="152"/>
      <c r="N132" s="152"/>
      <c r="O132" s="152"/>
      <c r="P132" s="152"/>
      <c r="Q132" s="152"/>
      <c r="R132" s="152"/>
      <c r="S132" s="152"/>
    </row>
    <row r="133" spans="1:19" x14ac:dyDescent="0.4">
      <c r="A133" s="152"/>
      <c r="B133" s="152"/>
      <c r="C133" s="152"/>
      <c r="D133" s="152"/>
      <c r="E133" s="152"/>
      <c r="F133" s="152"/>
      <c r="G133" s="152"/>
      <c r="H133" s="152"/>
      <c r="I133" s="152"/>
      <c r="J133" s="152"/>
      <c r="K133" s="152"/>
      <c r="L133" s="152"/>
      <c r="M133" s="152"/>
      <c r="N133" s="152"/>
      <c r="O133" s="152"/>
      <c r="P133" s="152"/>
      <c r="Q133" s="152"/>
      <c r="R133" s="152"/>
      <c r="S133" s="152"/>
    </row>
    <row r="134" spans="1:19" x14ac:dyDescent="0.4">
      <c r="A134" s="152"/>
      <c r="B134" s="152"/>
      <c r="C134" s="152"/>
      <c r="D134" s="152"/>
      <c r="E134" s="152"/>
      <c r="F134" s="152"/>
      <c r="G134" s="152"/>
      <c r="H134" s="152"/>
      <c r="I134" s="152"/>
      <c r="J134" s="152"/>
      <c r="K134" s="152"/>
      <c r="L134" s="152"/>
      <c r="M134" s="152"/>
      <c r="N134" s="152"/>
      <c r="O134" s="152"/>
      <c r="P134" s="152"/>
      <c r="Q134" s="152"/>
      <c r="R134" s="152"/>
      <c r="S134" s="152"/>
    </row>
    <row r="135" spans="1:19" x14ac:dyDescent="0.4">
      <c r="A135" s="152"/>
      <c r="B135" s="152"/>
      <c r="C135" s="152"/>
      <c r="D135" s="152"/>
      <c r="E135" s="152"/>
      <c r="F135" s="152"/>
      <c r="G135" s="152"/>
      <c r="H135" s="152"/>
      <c r="I135" s="152"/>
      <c r="J135" s="152"/>
      <c r="K135" s="152"/>
      <c r="L135" s="152"/>
      <c r="M135" s="152"/>
      <c r="N135" s="152"/>
      <c r="O135" s="152"/>
      <c r="P135" s="152"/>
      <c r="Q135" s="152"/>
      <c r="R135" s="152"/>
      <c r="S135" s="152"/>
    </row>
    <row r="136" spans="1:19" x14ac:dyDescent="0.4">
      <c r="A136" s="152"/>
      <c r="B136" s="152"/>
      <c r="C136" s="152"/>
      <c r="D136" s="152"/>
      <c r="E136" s="152"/>
      <c r="F136" s="152"/>
      <c r="G136" s="152"/>
      <c r="H136" s="152"/>
      <c r="I136" s="152"/>
      <c r="J136" s="152"/>
      <c r="K136" s="152"/>
      <c r="L136" s="152"/>
      <c r="M136" s="152"/>
      <c r="N136" s="152"/>
      <c r="O136" s="152"/>
      <c r="P136" s="152"/>
      <c r="Q136" s="152"/>
      <c r="R136" s="152"/>
      <c r="S136" s="152"/>
    </row>
    <row r="137" spans="1:19" x14ac:dyDescent="0.4">
      <c r="A137" s="152"/>
      <c r="B137" s="152"/>
      <c r="C137" s="152"/>
      <c r="D137" s="152"/>
      <c r="E137" s="152"/>
      <c r="F137" s="152"/>
      <c r="G137" s="152"/>
      <c r="H137" s="152"/>
      <c r="I137" s="152"/>
      <c r="J137" s="152"/>
      <c r="K137" s="152"/>
      <c r="L137" s="152"/>
      <c r="M137" s="152"/>
      <c r="N137" s="152"/>
      <c r="O137" s="152"/>
      <c r="P137" s="152"/>
      <c r="Q137" s="152"/>
      <c r="R137" s="152"/>
      <c r="S137" s="152"/>
    </row>
    <row r="138" spans="1:19" x14ac:dyDescent="0.4">
      <c r="A138" s="152"/>
      <c r="B138" s="152"/>
      <c r="C138" s="152"/>
      <c r="D138" s="152"/>
      <c r="E138" s="152"/>
      <c r="F138" s="152"/>
      <c r="G138" s="152"/>
      <c r="H138" s="152"/>
      <c r="I138" s="152"/>
      <c r="J138" s="152"/>
      <c r="K138" s="152"/>
      <c r="L138" s="152"/>
      <c r="M138" s="152"/>
      <c r="N138" s="152"/>
      <c r="O138" s="152"/>
      <c r="P138" s="152"/>
      <c r="Q138" s="152"/>
      <c r="R138" s="152"/>
      <c r="S138" s="152"/>
    </row>
    <row r="139" spans="1:19" x14ac:dyDescent="0.4">
      <c r="A139" s="152"/>
      <c r="B139" s="152"/>
      <c r="C139" s="152"/>
      <c r="D139" s="152"/>
      <c r="E139" s="152"/>
      <c r="F139" s="152"/>
      <c r="G139" s="152"/>
      <c r="H139" s="152"/>
      <c r="I139" s="152"/>
      <c r="J139" s="152"/>
      <c r="K139" s="152"/>
      <c r="L139" s="152"/>
      <c r="M139" s="152"/>
      <c r="N139" s="152"/>
      <c r="O139" s="152"/>
      <c r="P139" s="152"/>
      <c r="Q139" s="152"/>
      <c r="R139" s="152"/>
      <c r="S139" s="152"/>
    </row>
    <row r="140" spans="1:19" x14ac:dyDescent="0.4">
      <c r="A140" s="152"/>
      <c r="B140" s="152"/>
      <c r="C140" s="152"/>
      <c r="D140" s="152"/>
      <c r="E140" s="152"/>
      <c r="F140" s="152"/>
      <c r="G140" s="152"/>
      <c r="H140" s="152"/>
      <c r="I140" s="152"/>
      <c r="J140" s="152"/>
      <c r="K140" s="152"/>
      <c r="L140" s="152"/>
      <c r="M140" s="152"/>
      <c r="N140" s="152"/>
      <c r="O140" s="152"/>
      <c r="P140" s="152"/>
      <c r="Q140" s="152"/>
      <c r="R140" s="152"/>
      <c r="S140" s="152"/>
    </row>
    <row r="141" spans="1:19" x14ac:dyDescent="0.4">
      <c r="A141" s="152"/>
      <c r="B141" s="152"/>
      <c r="C141" s="152"/>
      <c r="D141" s="152"/>
      <c r="E141" s="152"/>
      <c r="F141" s="152"/>
      <c r="G141" s="152"/>
      <c r="H141" s="152"/>
      <c r="I141" s="152"/>
      <c r="J141" s="152"/>
      <c r="K141" s="152"/>
      <c r="L141" s="152"/>
      <c r="M141" s="152"/>
      <c r="N141" s="152"/>
      <c r="O141" s="152"/>
      <c r="P141" s="152"/>
      <c r="Q141" s="152"/>
      <c r="R141" s="152"/>
      <c r="S141" s="152"/>
    </row>
    <row r="142" spans="1:19" x14ac:dyDescent="0.4">
      <c r="A142" s="152"/>
      <c r="B142" s="152"/>
      <c r="C142" s="152"/>
      <c r="D142" s="152"/>
      <c r="E142" s="152"/>
      <c r="F142" s="152"/>
      <c r="G142" s="152"/>
      <c r="H142" s="152"/>
      <c r="I142" s="152"/>
      <c r="J142" s="152"/>
      <c r="K142" s="152"/>
      <c r="L142" s="152"/>
      <c r="M142" s="152"/>
      <c r="N142" s="152"/>
      <c r="O142" s="152"/>
      <c r="P142" s="152"/>
      <c r="Q142" s="152"/>
      <c r="R142" s="152"/>
      <c r="S142" s="152"/>
    </row>
    <row r="143" spans="1:19" x14ac:dyDescent="0.4">
      <c r="A143" s="152"/>
      <c r="B143" s="152"/>
      <c r="C143" s="152"/>
      <c r="D143" s="152"/>
      <c r="E143" s="152"/>
      <c r="F143" s="152"/>
      <c r="G143" s="152"/>
      <c r="H143" s="152"/>
      <c r="I143" s="152"/>
      <c r="J143" s="152"/>
      <c r="K143" s="152"/>
      <c r="L143" s="152"/>
      <c r="M143" s="152"/>
      <c r="N143" s="152"/>
      <c r="O143" s="152"/>
      <c r="P143" s="152"/>
      <c r="Q143" s="152"/>
      <c r="R143" s="152"/>
      <c r="S143" s="152"/>
    </row>
    <row r="144" spans="1:19" x14ac:dyDescent="0.4">
      <c r="A144" s="152"/>
      <c r="B144" s="152"/>
      <c r="C144" s="152"/>
      <c r="D144" s="152"/>
      <c r="E144" s="152"/>
      <c r="F144" s="152"/>
      <c r="G144" s="152"/>
      <c r="H144" s="152"/>
      <c r="I144" s="152"/>
      <c r="J144" s="152"/>
      <c r="K144" s="152"/>
      <c r="L144" s="152"/>
      <c r="M144" s="152"/>
      <c r="N144" s="152"/>
      <c r="O144" s="152"/>
      <c r="P144" s="152"/>
      <c r="Q144" s="152"/>
      <c r="R144" s="152"/>
      <c r="S144" s="152"/>
    </row>
    <row r="145" spans="1:19" x14ac:dyDescent="0.4">
      <c r="A145" s="152"/>
      <c r="B145" s="152"/>
      <c r="C145" s="152"/>
      <c r="D145" s="152"/>
      <c r="E145" s="152"/>
      <c r="F145" s="152"/>
      <c r="G145" s="152"/>
      <c r="H145" s="152"/>
      <c r="I145" s="152"/>
      <c r="J145" s="152"/>
      <c r="K145" s="152"/>
      <c r="L145" s="152"/>
      <c r="M145" s="152"/>
      <c r="N145" s="152"/>
      <c r="O145" s="152"/>
      <c r="P145" s="152"/>
      <c r="Q145" s="152"/>
      <c r="R145" s="152"/>
      <c r="S145" s="152"/>
    </row>
    <row r="146" spans="1:19" x14ac:dyDescent="0.4">
      <c r="A146" s="152"/>
      <c r="B146" s="152"/>
      <c r="C146" s="152"/>
      <c r="D146" s="152"/>
      <c r="E146" s="152"/>
      <c r="F146" s="152"/>
      <c r="G146" s="152"/>
      <c r="H146" s="152"/>
      <c r="I146" s="152"/>
      <c r="J146" s="152"/>
      <c r="K146" s="152"/>
      <c r="L146" s="152"/>
      <c r="M146" s="152"/>
      <c r="N146" s="152"/>
      <c r="O146" s="152"/>
      <c r="P146" s="152"/>
      <c r="Q146" s="152"/>
      <c r="R146" s="152"/>
      <c r="S146" s="152"/>
    </row>
    <row r="147" spans="1:19" x14ac:dyDescent="0.4">
      <c r="A147" s="152"/>
      <c r="B147" s="152"/>
      <c r="C147" s="152"/>
      <c r="D147" s="152"/>
      <c r="E147" s="152"/>
      <c r="F147" s="152"/>
      <c r="G147" s="152"/>
      <c r="H147" s="152"/>
      <c r="I147" s="152"/>
      <c r="J147" s="152"/>
      <c r="K147" s="152"/>
      <c r="L147" s="152"/>
      <c r="M147" s="152"/>
      <c r="N147" s="152"/>
      <c r="O147" s="152"/>
      <c r="P147" s="152"/>
      <c r="Q147" s="152"/>
      <c r="R147" s="152"/>
      <c r="S147" s="152"/>
    </row>
    <row r="148" spans="1:19" x14ac:dyDescent="0.4">
      <c r="A148" s="152"/>
      <c r="B148" s="152"/>
      <c r="C148" s="152"/>
      <c r="D148" s="152"/>
      <c r="E148" s="152"/>
      <c r="F148" s="152"/>
      <c r="G148" s="152"/>
      <c r="H148" s="152"/>
      <c r="I148" s="152"/>
      <c r="J148" s="152"/>
      <c r="K148" s="152"/>
      <c r="L148" s="152"/>
      <c r="M148" s="152"/>
      <c r="N148" s="152"/>
      <c r="O148" s="152"/>
      <c r="P148" s="152"/>
      <c r="Q148" s="152"/>
      <c r="R148" s="152"/>
      <c r="S148" s="152"/>
    </row>
    <row r="149" spans="1:19" x14ac:dyDescent="0.4">
      <c r="A149" s="152"/>
      <c r="B149" s="152"/>
      <c r="C149" s="152"/>
      <c r="D149" s="152"/>
      <c r="E149" s="152"/>
      <c r="F149" s="152"/>
      <c r="G149" s="152"/>
      <c r="H149" s="152"/>
      <c r="I149" s="152"/>
      <c r="J149" s="152"/>
      <c r="K149" s="152"/>
      <c r="L149" s="152"/>
      <c r="M149" s="152"/>
      <c r="N149" s="152"/>
      <c r="O149" s="152"/>
      <c r="P149" s="152"/>
      <c r="Q149" s="152"/>
      <c r="R149" s="152"/>
      <c r="S149" s="152"/>
    </row>
    <row r="150" spans="1:19" x14ac:dyDescent="0.4">
      <c r="A150" s="152"/>
      <c r="B150" s="152"/>
      <c r="C150" s="152"/>
      <c r="D150" s="152"/>
      <c r="E150" s="152"/>
      <c r="F150" s="152"/>
      <c r="G150" s="152"/>
      <c r="H150" s="152"/>
      <c r="I150" s="152"/>
      <c r="J150" s="152"/>
      <c r="K150" s="152"/>
      <c r="L150" s="152"/>
      <c r="M150" s="152"/>
      <c r="N150" s="152"/>
      <c r="O150" s="152"/>
      <c r="P150" s="152"/>
      <c r="Q150" s="152"/>
      <c r="R150" s="152"/>
      <c r="S150" s="152"/>
    </row>
    <row r="151" spans="1:19" x14ac:dyDescent="0.4">
      <c r="A151" s="152"/>
      <c r="B151" s="152"/>
      <c r="C151" s="152"/>
      <c r="D151" s="152"/>
      <c r="E151" s="152"/>
      <c r="F151" s="152"/>
      <c r="G151" s="152"/>
      <c r="H151" s="152"/>
      <c r="I151" s="152"/>
      <c r="J151" s="152"/>
      <c r="K151" s="152"/>
      <c r="L151" s="152"/>
      <c r="M151" s="152"/>
      <c r="N151" s="152"/>
      <c r="O151" s="152"/>
      <c r="P151" s="152"/>
      <c r="Q151" s="152"/>
      <c r="R151" s="152"/>
      <c r="S151" s="152"/>
    </row>
    <row r="152" spans="1:19" x14ac:dyDescent="0.4">
      <c r="A152" s="152"/>
      <c r="B152" s="152"/>
      <c r="C152" s="152"/>
      <c r="D152" s="152"/>
      <c r="E152" s="152"/>
      <c r="F152" s="152"/>
      <c r="G152" s="152"/>
      <c r="H152" s="152"/>
      <c r="I152" s="152"/>
      <c r="J152" s="152"/>
      <c r="K152" s="152"/>
      <c r="L152" s="152"/>
      <c r="M152" s="152"/>
      <c r="N152" s="152"/>
      <c r="O152" s="152"/>
      <c r="P152" s="152"/>
      <c r="Q152" s="152"/>
      <c r="R152" s="152"/>
      <c r="S152" s="152"/>
    </row>
    <row r="153" spans="1:19" x14ac:dyDescent="0.4">
      <c r="A153" s="152"/>
      <c r="B153" s="152"/>
      <c r="C153" s="152"/>
      <c r="D153" s="152"/>
      <c r="E153" s="152"/>
      <c r="F153" s="152"/>
      <c r="G153" s="152"/>
      <c r="H153" s="152"/>
      <c r="I153" s="152"/>
      <c r="J153" s="152"/>
      <c r="K153" s="152"/>
      <c r="L153" s="152"/>
      <c r="M153" s="152"/>
      <c r="N153" s="152"/>
      <c r="O153" s="152"/>
      <c r="P153" s="152"/>
      <c r="Q153" s="152"/>
      <c r="R153" s="152"/>
      <c r="S153" s="152"/>
    </row>
    <row r="154" spans="1:19" x14ac:dyDescent="0.4">
      <c r="A154" s="152"/>
      <c r="B154" s="152"/>
      <c r="C154" s="152"/>
      <c r="D154" s="152"/>
      <c r="E154" s="152"/>
      <c r="F154" s="152"/>
      <c r="G154" s="152"/>
      <c r="H154" s="152"/>
      <c r="I154" s="152"/>
      <c r="J154" s="152"/>
      <c r="K154" s="152"/>
      <c r="L154" s="152"/>
      <c r="M154" s="152"/>
      <c r="N154" s="152"/>
      <c r="O154" s="152"/>
      <c r="P154" s="152"/>
      <c r="Q154" s="152"/>
      <c r="R154" s="152"/>
      <c r="S154" s="152"/>
    </row>
    <row r="155" spans="1:19" x14ac:dyDescent="0.4">
      <c r="A155" s="152"/>
      <c r="B155" s="152"/>
      <c r="C155" s="152"/>
      <c r="D155" s="152"/>
      <c r="E155" s="152"/>
      <c r="F155" s="152"/>
      <c r="G155" s="152"/>
      <c r="H155" s="152"/>
      <c r="I155" s="152"/>
      <c r="J155" s="152"/>
      <c r="K155" s="152"/>
      <c r="L155" s="152"/>
      <c r="M155" s="152"/>
      <c r="N155" s="152"/>
      <c r="O155" s="152"/>
      <c r="P155" s="152"/>
      <c r="Q155" s="152"/>
      <c r="R155" s="152"/>
      <c r="S155" s="152"/>
    </row>
    <row r="156" spans="1:19" x14ac:dyDescent="0.4">
      <c r="A156" s="152"/>
      <c r="B156" s="152"/>
      <c r="C156" s="152"/>
      <c r="D156" s="152"/>
      <c r="E156" s="152"/>
      <c r="F156" s="152"/>
      <c r="G156" s="152"/>
      <c r="H156" s="152"/>
      <c r="I156" s="152"/>
      <c r="J156" s="152"/>
      <c r="K156" s="152"/>
      <c r="L156" s="152"/>
      <c r="M156" s="152"/>
      <c r="N156" s="152"/>
      <c r="O156" s="152"/>
      <c r="P156" s="152"/>
      <c r="Q156" s="152"/>
      <c r="R156" s="152"/>
      <c r="S156" s="152"/>
    </row>
    <row r="157" spans="1:19" x14ac:dyDescent="0.4">
      <c r="A157" s="152"/>
      <c r="B157" s="152"/>
      <c r="C157" s="152"/>
      <c r="D157" s="152"/>
      <c r="E157" s="152"/>
      <c r="F157" s="152"/>
      <c r="G157" s="152"/>
      <c r="H157" s="152"/>
      <c r="I157" s="152"/>
      <c r="J157" s="152"/>
      <c r="K157" s="152"/>
      <c r="L157" s="152"/>
      <c r="M157" s="152"/>
      <c r="N157" s="152"/>
      <c r="O157" s="152"/>
      <c r="P157" s="152"/>
      <c r="Q157" s="152"/>
      <c r="R157" s="152"/>
      <c r="S157" s="152"/>
    </row>
    <row r="158" spans="1:19" x14ac:dyDescent="0.4">
      <c r="A158" s="152"/>
      <c r="B158" s="152"/>
      <c r="C158" s="152"/>
      <c r="D158" s="152"/>
      <c r="E158" s="152"/>
      <c r="F158" s="152"/>
      <c r="G158" s="152"/>
      <c r="H158" s="152"/>
      <c r="I158" s="152"/>
      <c r="J158" s="152"/>
      <c r="K158" s="152"/>
      <c r="L158" s="152"/>
      <c r="M158" s="152"/>
      <c r="N158" s="152"/>
      <c r="O158" s="152"/>
      <c r="P158" s="152"/>
      <c r="Q158" s="152"/>
      <c r="R158" s="152"/>
      <c r="S158" s="152"/>
    </row>
    <row r="159" spans="1:19" x14ac:dyDescent="0.4">
      <c r="A159" s="152"/>
      <c r="B159" s="152"/>
      <c r="C159" s="152"/>
      <c r="D159" s="152"/>
      <c r="E159" s="152"/>
      <c r="F159" s="152"/>
      <c r="G159" s="152"/>
      <c r="H159" s="152"/>
      <c r="I159" s="152"/>
      <c r="J159" s="152"/>
      <c r="K159" s="152"/>
      <c r="L159" s="152"/>
      <c r="M159" s="152"/>
      <c r="N159" s="152"/>
      <c r="O159" s="152"/>
      <c r="P159" s="152"/>
      <c r="Q159" s="152"/>
      <c r="R159" s="152"/>
      <c r="S159" s="152"/>
    </row>
    <row r="160" spans="1:19" x14ac:dyDescent="0.4">
      <c r="A160" s="152"/>
      <c r="B160" s="152"/>
      <c r="C160" s="152"/>
      <c r="D160" s="152"/>
      <c r="E160" s="152"/>
      <c r="F160" s="152"/>
      <c r="G160" s="152"/>
      <c r="H160" s="152"/>
      <c r="I160" s="152"/>
      <c r="J160" s="152"/>
      <c r="K160" s="152"/>
      <c r="L160" s="152"/>
      <c r="M160" s="152"/>
      <c r="N160" s="152"/>
      <c r="O160" s="152"/>
      <c r="P160" s="152"/>
      <c r="Q160" s="152"/>
      <c r="R160" s="152"/>
      <c r="S160" s="152"/>
    </row>
    <row r="161" spans="1:19" x14ac:dyDescent="0.4">
      <c r="A161" s="152"/>
      <c r="B161" s="152"/>
      <c r="C161" s="152"/>
      <c r="D161" s="152"/>
      <c r="E161" s="152"/>
      <c r="F161" s="152"/>
      <c r="G161" s="152"/>
      <c r="H161" s="152"/>
      <c r="I161" s="152"/>
      <c r="J161" s="152"/>
      <c r="K161" s="152"/>
      <c r="L161" s="152"/>
      <c r="M161" s="152"/>
      <c r="N161" s="152"/>
      <c r="O161" s="152"/>
      <c r="P161" s="152"/>
      <c r="Q161" s="152"/>
      <c r="R161" s="152"/>
      <c r="S161" s="152"/>
    </row>
    <row r="162" spans="1:19" x14ac:dyDescent="0.4">
      <c r="A162" s="152"/>
      <c r="B162" s="152"/>
      <c r="C162" s="152"/>
      <c r="D162" s="152"/>
      <c r="E162" s="152"/>
      <c r="F162" s="152"/>
      <c r="G162" s="152"/>
      <c r="H162" s="152"/>
      <c r="I162" s="152"/>
      <c r="J162" s="152"/>
      <c r="K162" s="152"/>
      <c r="L162" s="152"/>
      <c r="M162" s="152"/>
      <c r="N162" s="152"/>
      <c r="O162" s="152"/>
      <c r="P162" s="152"/>
      <c r="Q162" s="152"/>
      <c r="R162" s="152"/>
      <c r="S162" s="152"/>
    </row>
    <row r="163" spans="1:19" x14ac:dyDescent="0.4">
      <c r="A163" s="152"/>
      <c r="B163" s="152"/>
      <c r="C163" s="152"/>
      <c r="D163" s="152"/>
      <c r="E163" s="152"/>
      <c r="F163" s="152"/>
      <c r="G163" s="152"/>
      <c r="H163" s="152"/>
      <c r="I163" s="152"/>
      <c r="J163" s="152"/>
      <c r="K163" s="152"/>
      <c r="L163" s="152"/>
      <c r="M163" s="152"/>
      <c r="N163" s="152"/>
      <c r="O163" s="152"/>
      <c r="P163" s="152"/>
      <c r="Q163" s="152"/>
      <c r="R163" s="152"/>
      <c r="S163" s="152"/>
    </row>
    <row r="164" spans="1:19" x14ac:dyDescent="0.4">
      <c r="A164" s="152"/>
      <c r="B164" s="152"/>
      <c r="C164" s="152"/>
      <c r="D164" s="152"/>
      <c r="E164" s="152"/>
      <c r="F164" s="152"/>
      <c r="G164" s="152"/>
      <c r="H164" s="152"/>
      <c r="I164" s="152"/>
      <c r="J164" s="152"/>
      <c r="K164" s="152"/>
      <c r="L164" s="152"/>
      <c r="M164" s="152"/>
      <c r="N164" s="152"/>
      <c r="O164" s="152"/>
      <c r="P164" s="152"/>
      <c r="Q164" s="152"/>
      <c r="R164" s="152"/>
      <c r="S164" s="152"/>
    </row>
    <row r="165" spans="1:19" x14ac:dyDescent="0.4">
      <c r="A165" s="152"/>
      <c r="B165" s="152"/>
      <c r="C165" s="152"/>
      <c r="D165" s="152"/>
      <c r="E165" s="152"/>
      <c r="F165" s="152"/>
      <c r="G165" s="152"/>
      <c r="H165" s="152"/>
      <c r="I165" s="152"/>
      <c r="J165" s="152"/>
      <c r="K165" s="152"/>
      <c r="L165" s="152"/>
      <c r="M165" s="152"/>
      <c r="N165" s="152"/>
      <c r="O165" s="152"/>
      <c r="P165" s="152"/>
      <c r="Q165" s="152"/>
      <c r="R165" s="152"/>
      <c r="S165" s="152"/>
    </row>
    <row r="166" spans="1:19" x14ac:dyDescent="0.4">
      <c r="A166" s="152"/>
      <c r="B166" s="152"/>
      <c r="C166" s="152"/>
      <c r="D166" s="152"/>
      <c r="E166" s="152"/>
      <c r="F166" s="152"/>
      <c r="G166" s="152"/>
      <c r="H166" s="152"/>
      <c r="I166" s="152"/>
      <c r="J166" s="152"/>
      <c r="K166" s="152"/>
      <c r="L166" s="152"/>
      <c r="M166" s="152"/>
      <c r="N166" s="152"/>
      <c r="O166" s="152"/>
      <c r="P166" s="152"/>
      <c r="Q166" s="152"/>
      <c r="R166" s="152"/>
      <c r="S166" s="152"/>
    </row>
    <row r="167" spans="1:19" x14ac:dyDescent="0.4">
      <c r="A167" s="152"/>
      <c r="B167" s="152"/>
      <c r="C167" s="152"/>
      <c r="D167" s="152"/>
      <c r="E167" s="152"/>
      <c r="F167" s="152"/>
      <c r="G167" s="152"/>
      <c r="H167" s="152"/>
      <c r="I167" s="152"/>
      <c r="J167" s="152"/>
      <c r="K167" s="152"/>
      <c r="L167" s="152"/>
      <c r="M167" s="152"/>
      <c r="N167" s="152"/>
      <c r="O167" s="152"/>
      <c r="P167" s="152"/>
      <c r="Q167" s="152"/>
      <c r="R167" s="152"/>
      <c r="S167" s="152"/>
    </row>
    <row r="168" spans="1:19" x14ac:dyDescent="0.4">
      <c r="A168" s="152"/>
      <c r="B168" s="152"/>
      <c r="C168" s="152"/>
      <c r="D168" s="152"/>
      <c r="E168" s="152"/>
      <c r="F168" s="152"/>
      <c r="G168" s="152"/>
      <c r="H168" s="152"/>
      <c r="I168" s="152"/>
      <c r="J168" s="152"/>
      <c r="K168" s="152"/>
      <c r="L168" s="152"/>
      <c r="M168" s="152"/>
      <c r="N168" s="152"/>
      <c r="O168" s="152"/>
      <c r="P168" s="152"/>
      <c r="Q168" s="152"/>
      <c r="R168" s="152"/>
      <c r="S168" s="152"/>
    </row>
    <row r="169" spans="1:19" x14ac:dyDescent="0.4">
      <c r="A169" s="152"/>
      <c r="B169" s="152"/>
      <c r="C169" s="152"/>
      <c r="D169" s="152"/>
      <c r="E169" s="152"/>
      <c r="F169" s="152"/>
      <c r="G169" s="152"/>
      <c r="H169" s="152"/>
      <c r="I169" s="152"/>
      <c r="J169" s="152"/>
      <c r="K169" s="152"/>
      <c r="L169" s="152"/>
      <c r="M169" s="152"/>
      <c r="N169" s="152"/>
      <c r="O169" s="152"/>
      <c r="P169" s="152"/>
      <c r="Q169" s="152"/>
      <c r="R169" s="152"/>
      <c r="S169" s="152"/>
    </row>
    <row r="170" spans="1:19" x14ac:dyDescent="0.4">
      <c r="A170" s="152"/>
      <c r="B170" s="152"/>
      <c r="C170" s="152"/>
      <c r="D170" s="152"/>
      <c r="E170" s="152"/>
      <c r="F170" s="152"/>
      <c r="G170" s="152"/>
      <c r="H170" s="152"/>
      <c r="I170" s="152"/>
      <c r="J170" s="152"/>
      <c r="K170" s="152"/>
      <c r="L170" s="152"/>
      <c r="M170" s="152"/>
      <c r="N170" s="152"/>
      <c r="O170" s="152"/>
      <c r="P170" s="152"/>
      <c r="Q170" s="152"/>
      <c r="R170" s="152"/>
      <c r="S170" s="152"/>
    </row>
    <row r="171" spans="1:19" x14ac:dyDescent="0.4">
      <c r="A171" s="152"/>
      <c r="B171" s="152"/>
      <c r="C171" s="152"/>
      <c r="D171" s="152"/>
      <c r="E171" s="152"/>
      <c r="F171" s="152"/>
      <c r="G171" s="152"/>
      <c r="H171" s="152"/>
      <c r="I171" s="152"/>
      <c r="J171" s="152"/>
      <c r="K171" s="152"/>
      <c r="L171" s="152"/>
      <c r="M171" s="152"/>
      <c r="N171" s="152"/>
      <c r="O171" s="152"/>
      <c r="P171" s="152"/>
      <c r="Q171" s="152"/>
      <c r="R171" s="152"/>
      <c r="S171" s="152"/>
    </row>
    <row r="172" spans="1:19" x14ac:dyDescent="0.4">
      <c r="A172" s="152"/>
      <c r="B172" s="152"/>
      <c r="C172" s="152"/>
      <c r="D172" s="152"/>
      <c r="E172" s="152"/>
      <c r="F172" s="152"/>
      <c r="G172" s="152"/>
      <c r="H172" s="152"/>
      <c r="I172" s="152"/>
      <c r="J172" s="152"/>
      <c r="K172" s="152"/>
      <c r="L172" s="152"/>
      <c r="M172" s="152"/>
      <c r="N172" s="152"/>
      <c r="O172" s="152"/>
      <c r="P172" s="152"/>
      <c r="Q172" s="152"/>
      <c r="R172" s="152"/>
      <c r="S172" s="152"/>
    </row>
    <row r="173" spans="1:19" x14ac:dyDescent="0.4">
      <c r="A173" s="152"/>
      <c r="B173" s="152"/>
      <c r="C173" s="152"/>
      <c r="D173" s="152"/>
      <c r="E173" s="152"/>
      <c r="F173" s="152"/>
      <c r="G173" s="152"/>
      <c r="H173" s="152"/>
      <c r="I173" s="152"/>
      <c r="J173" s="152"/>
      <c r="K173" s="152"/>
      <c r="L173" s="152"/>
      <c r="M173" s="152"/>
      <c r="N173" s="152"/>
      <c r="O173" s="152"/>
      <c r="P173" s="152"/>
      <c r="Q173" s="152"/>
      <c r="R173" s="152"/>
      <c r="S173" s="152"/>
    </row>
    <row r="174" spans="1:19" x14ac:dyDescent="0.4">
      <c r="A174" s="152"/>
      <c r="B174" s="152"/>
      <c r="C174" s="152"/>
      <c r="D174" s="152"/>
      <c r="E174" s="152"/>
      <c r="F174" s="152"/>
      <c r="G174" s="152"/>
      <c r="H174" s="152"/>
      <c r="I174" s="152"/>
      <c r="J174" s="152"/>
      <c r="K174" s="152"/>
      <c r="L174" s="152"/>
      <c r="M174" s="152"/>
      <c r="N174" s="152"/>
      <c r="O174" s="152"/>
      <c r="P174" s="152"/>
      <c r="Q174" s="152"/>
      <c r="R174" s="152"/>
      <c r="S174" s="152"/>
    </row>
    <row r="175" spans="1:19" x14ac:dyDescent="0.4">
      <c r="A175" s="152"/>
      <c r="B175" s="152"/>
      <c r="C175" s="152"/>
      <c r="D175" s="152"/>
      <c r="E175" s="152"/>
      <c r="F175" s="152"/>
      <c r="G175" s="152"/>
      <c r="H175" s="152"/>
      <c r="I175" s="152"/>
      <c r="J175" s="152"/>
      <c r="K175" s="152"/>
      <c r="L175" s="152"/>
      <c r="M175" s="152"/>
      <c r="N175" s="152"/>
      <c r="O175" s="152"/>
      <c r="P175" s="152"/>
      <c r="Q175" s="152"/>
      <c r="R175" s="152"/>
      <c r="S175" s="152"/>
    </row>
    <row r="176" spans="1:19" x14ac:dyDescent="0.4">
      <c r="A176" s="152"/>
      <c r="B176" s="152"/>
      <c r="C176" s="152"/>
      <c r="D176" s="152"/>
      <c r="E176" s="152"/>
      <c r="F176" s="152"/>
      <c r="G176" s="152"/>
      <c r="H176" s="152"/>
      <c r="I176" s="152"/>
      <c r="J176" s="152"/>
      <c r="K176" s="152"/>
      <c r="L176" s="152"/>
      <c r="M176" s="152"/>
      <c r="N176" s="152"/>
      <c r="O176" s="152"/>
      <c r="P176" s="152"/>
      <c r="Q176" s="152"/>
      <c r="R176" s="152"/>
      <c r="S176" s="152"/>
    </row>
    <row r="177" spans="1:19" x14ac:dyDescent="0.4">
      <c r="A177" s="152"/>
      <c r="B177" s="152"/>
      <c r="C177" s="152"/>
      <c r="D177" s="152"/>
      <c r="E177" s="152"/>
      <c r="F177" s="152"/>
      <c r="G177" s="152"/>
      <c r="H177" s="152"/>
      <c r="I177" s="152"/>
      <c r="J177" s="152"/>
      <c r="K177" s="152"/>
      <c r="L177" s="152"/>
      <c r="M177" s="152"/>
      <c r="N177" s="152"/>
      <c r="O177" s="152"/>
      <c r="P177" s="152"/>
      <c r="Q177" s="152"/>
      <c r="R177" s="152"/>
      <c r="S177" s="152"/>
    </row>
    <row r="178" spans="1:19" x14ac:dyDescent="0.4">
      <c r="A178" s="152"/>
      <c r="B178" s="152"/>
      <c r="C178" s="152"/>
      <c r="D178" s="152"/>
      <c r="E178" s="152"/>
      <c r="F178" s="152"/>
      <c r="G178" s="152"/>
      <c r="H178" s="152"/>
      <c r="I178" s="152"/>
      <c r="J178" s="152"/>
      <c r="K178" s="152"/>
      <c r="L178" s="152"/>
      <c r="M178" s="152"/>
      <c r="N178" s="152"/>
      <c r="O178" s="152"/>
      <c r="P178" s="152"/>
      <c r="Q178" s="152"/>
      <c r="R178" s="152"/>
      <c r="S178" s="152"/>
    </row>
    <row r="179" spans="1:19" x14ac:dyDescent="0.4">
      <c r="A179" s="152"/>
      <c r="B179" s="152"/>
      <c r="C179" s="152"/>
      <c r="D179" s="152"/>
      <c r="E179" s="152"/>
      <c r="F179" s="152"/>
      <c r="G179" s="152"/>
      <c r="H179" s="152"/>
      <c r="I179" s="152"/>
      <c r="J179" s="152"/>
      <c r="K179" s="152"/>
      <c r="L179" s="152"/>
      <c r="M179" s="152"/>
      <c r="N179" s="152"/>
      <c r="O179" s="152"/>
      <c r="P179" s="152"/>
      <c r="Q179" s="152"/>
      <c r="R179" s="152"/>
      <c r="S179" s="152"/>
    </row>
    <row r="180" spans="1:19" x14ac:dyDescent="0.4">
      <c r="A180" s="152"/>
      <c r="B180" s="152"/>
      <c r="C180" s="152"/>
      <c r="D180" s="152"/>
      <c r="E180" s="152"/>
      <c r="F180" s="152"/>
      <c r="G180" s="152"/>
      <c r="H180" s="152"/>
      <c r="I180" s="152"/>
      <c r="J180" s="152"/>
      <c r="K180" s="152"/>
      <c r="L180" s="152"/>
      <c r="M180" s="152"/>
      <c r="N180" s="152"/>
      <c r="O180" s="152"/>
      <c r="P180" s="152"/>
      <c r="Q180" s="152"/>
      <c r="R180" s="152"/>
      <c r="S180" s="152"/>
    </row>
    <row r="181" spans="1:19" x14ac:dyDescent="0.4">
      <c r="A181" s="152"/>
      <c r="B181" s="152"/>
      <c r="C181" s="152"/>
      <c r="D181" s="152"/>
      <c r="E181" s="152"/>
      <c r="F181" s="152"/>
      <c r="G181" s="152"/>
      <c r="H181" s="152"/>
      <c r="I181" s="152"/>
      <c r="J181" s="152"/>
      <c r="K181" s="152"/>
      <c r="L181" s="152"/>
      <c r="M181" s="152"/>
      <c r="N181" s="152"/>
      <c r="O181" s="152"/>
      <c r="P181" s="152"/>
      <c r="Q181" s="152"/>
      <c r="R181" s="152"/>
      <c r="S181" s="152"/>
    </row>
    <row r="182" spans="1:19" x14ac:dyDescent="0.4">
      <c r="A182" s="152"/>
      <c r="B182" s="152"/>
      <c r="C182" s="152"/>
      <c r="D182" s="152"/>
      <c r="E182" s="152"/>
      <c r="F182" s="152"/>
      <c r="G182" s="152"/>
      <c r="H182" s="152"/>
      <c r="I182" s="152"/>
      <c r="J182" s="152"/>
      <c r="K182" s="152"/>
      <c r="L182" s="152"/>
      <c r="M182" s="152"/>
      <c r="N182" s="152"/>
      <c r="O182" s="152"/>
      <c r="P182" s="152"/>
      <c r="Q182" s="152"/>
      <c r="R182" s="152"/>
      <c r="S182" s="152"/>
    </row>
    <row r="183" spans="1:19" x14ac:dyDescent="0.4">
      <c r="A183" s="152"/>
      <c r="B183" s="152"/>
      <c r="C183" s="152"/>
      <c r="D183" s="152"/>
      <c r="E183" s="152"/>
      <c r="F183" s="152"/>
      <c r="G183" s="152"/>
      <c r="H183" s="152"/>
      <c r="I183" s="152"/>
      <c r="J183" s="152"/>
      <c r="K183" s="152"/>
      <c r="L183" s="152"/>
      <c r="M183" s="152"/>
      <c r="N183" s="152"/>
      <c r="O183" s="152"/>
      <c r="P183" s="152"/>
      <c r="Q183" s="152"/>
      <c r="R183" s="152"/>
      <c r="S183" s="152"/>
    </row>
    <row r="184" spans="1:19" x14ac:dyDescent="0.4">
      <c r="A184" s="152"/>
      <c r="B184" s="152"/>
      <c r="C184" s="152"/>
      <c r="D184" s="152"/>
      <c r="E184" s="152"/>
      <c r="F184" s="152"/>
      <c r="G184" s="152"/>
      <c r="H184" s="152"/>
      <c r="I184" s="152"/>
      <c r="J184" s="152"/>
      <c r="K184" s="152"/>
      <c r="L184" s="152"/>
      <c r="M184" s="152"/>
      <c r="N184" s="152"/>
      <c r="O184" s="152"/>
      <c r="P184" s="152"/>
      <c r="Q184" s="152"/>
      <c r="R184" s="152"/>
      <c r="S184" s="152"/>
    </row>
    <row r="185" spans="1:19" x14ac:dyDescent="0.4">
      <c r="A185" s="152"/>
      <c r="B185" s="152"/>
      <c r="C185" s="152"/>
      <c r="D185" s="152"/>
      <c r="E185" s="152"/>
      <c r="F185" s="152"/>
      <c r="G185" s="152"/>
      <c r="H185" s="152"/>
      <c r="I185" s="152"/>
      <c r="J185" s="152"/>
      <c r="K185" s="152"/>
      <c r="L185" s="152"/>
      <c r="M185" s="152"/>
      <c r="N185" s="152"/>
      <c r="O185" s="152"/>
      <c r="P185" s="152"/>
      <c r="Q185" s="152"/>
      <c r="R185" s="152"/>
      <c r="S185" s="152"/>
    </row>
    <row r="186" spans="1:19" x14ac:dyDescent="0.4">
      <c r="A186" s="152"/>
      <c r="B186" s="152"/>
      <c r="C186" s="152"/>
      <c r="D186" s="152"/>
      <c r="E186" s="152"/>
      <c r="F186" s="152"/>
      <c r="G186" s="152"/>
      <c r="H186" s="152"/>
      <c r="I186" s="152"/>
      <c r="J186" s="152"/>
      <c r="K186" s="152"/>
      <c r="L186" s="152"/>
      <c r="M186" s="152"/>
      <c r="N186" s="152"/>
      <c r="O186" s="152"/>
      <c r="P186" s="152"/>
      <c r="Q186" s="152"/>
      <c r="R186" s="152"/>
      <c r="S186" s="152"/>
    </row>
    <row r="187" spans="1:19" x14ac:dyDescent="0.4">
      <c r="A187" s="152"/>
      <c r="B187" s="152"/>
      <c r="C187" s="152"/>
      <c r="D187" s="152"/>
      <c r="E187" s="152"/>
      <c r="F187" s="152"/>
      <c r="G187" s="152"/>
      <c r="H187" s="152"/>
      <c r="I187" s="152"/>
      <c r="J187" s="152"/>
      <c r="K187" s="152"/>
      <c r="L187" s="152"/>
      <c r="M187" s="152"/>
      <c r="N187" s="152"/>
      <c r="O187" s="152"/>
      <c r="P187" s="152"/>
      <c r="Q187" s="152"/>
      <c r="R187" s="152"/>
      <c r="S187" s="152"/>
    </row>
    <row r="188" spans="1:19" x14ac:dyDescent="0.4">
      <c r="A188" s="152"/>
      <c r="B188" s="152"/>
      <c r="C188" s="152"/>
      <c r="D188" s="152"/>
      <c r="E188" s="152"/>
      <c r="F188" s="152"/>
      <c r="G188" s="152"/>
      <c r="H188" s="152"/>
      <c r="I188" s="152"/>
      <c r="J188" s="152"/>
      <c r="K188" s="152"/>
      <c r="L188" s="152"/>
      <c r="M188" s="152"/>
      <c r="N188" s="152"/>
      <c r="O188" s="152"/>
      <c r="P188" s="152"/>
      <c r="Q188" s="152"/>
      <c r="R188" s="152"/>
      <c r="S188" s="152"/>
    </row>
    <row r="189" spans="1:19" x14ac:dyDescent="0.4">
      <c r="A189" s="152"/>
      <c r="B189" s="152"/>
      <c r="C189" s="152"/>
      <c r="D189" s="152"/>
      <c r="E189" s="152"/>
      <c r="F189" s="152"/>
      <c r="G189" s="152"/>
      <c r="H189" s="152"/>
      <c r="I189" s="152"/>
      <c r="J189" s="152"/>
      <c r="K189" s="152"/>
      <c r="L189" s="152"/>
      <c r="M189" s="152"/>
      <c r="N189" s="152"/>
      <c r="O189" s="152"/>
      <c r="P189" s="152"/>
      <c r="Q189" s="152"/>
      <c r="R189" s="152"/>
      <c r="S189" s="152"/>
    </row>
    <row r="190" spans="1:19" x14ac:dyDescent="0.4">
      <c r="A190" s="152"/>
      <c r="B190" s="152"/>
      <c r="C190" s="152"/>
      <c r="D190" s="152"/>
      <c r="E190" s="152"/>
      <c r="F190" s="152"/>
      <c r="G190" s="152"/>
      <c r="H190" s="152"/>
      <c r="I190" s="152"/>
      <c r="J190" s="152"/>
      <c r="K190" s="152"/>
      <c r="L190" s="152"/>
      <c r="M190" s="152"/>
      <c r="N190" s="152"/>
      <c r="O190" s="152"/>
      <c r="P190" s="152"/>
      <c r="Q190" s="152"/>
      <c r="R190" s="152"/>
      <c r="S190" s="152"/>
    </row>
    <row r="191" spans="1:19" x14ac:dyDescent="0.4">
      <c r="A191" s="152"/>
      <c r="B191" s="152"/>
      <c r="C191" s="152"/>
      <c r="D191" s="152"/>
      <c r="E191" s="152"/>
      <c r="F191" s="152"/>
      <c r="G191" s="152"/>
      <c r="H191" s="152"/>
      <c r="I191" s="152"/>
      <c r="J191" s="152"/>
      <c r="K191" s="152"/>
      <c r="L191" s="152"/>
      <c r="M191" s="152"/>
      <c r="N191" s="152"/>
      <c r="O191" s="152"/>
      <c r="P191" s="152"/>
      <c r="Q191" s="152"/>
      <c r="R191" s="152"/>
      <c r="S191" s="152"/>
    </row>
    <row r="192" spans="1:19" x14ac:dyDescent="0.4">
      <c r="A192" s="152"/>
      <c r="B192" s="152"/>
      <c r="C192" s="152"/>
      <c r="D192" s="152"/>
      <c r="E192" s="152"/>
      <c r="F192" s="152"/>
      <c r="G192" s="152"/>
      <c r="H192" s="152"/>
      <c r="I192" s="152"/>
      <c r="J192" s="152"/>
      <c r="K192" s="152"/>
      <c r="L192" s="152"/>
      <c r="M192" s="152"/>
      <c r="N192" s="152"/>
      <c r="O192" s="152"/>
      <c r="P192" s="152"/>
      <c r="Q192" s="152"/>
      <c r="R192" s="152"/>
      <c r="S192" s="152"/>
    </row>
    <row r="193" spans="1:19" x14ac:dyDescent="0.4">
      <c r="A193" s="152"/>
      <c r="B193" s="152"/>
      <c r="C193" s="152"/>
      <c r="D193" s="152"/>
      <c r="E193" s="152"/>
      <c r="F193" s="152"/>
      <c r="G193" s="152"/>
      <c r="H193" s="152"/>
      <c r="I193" s="152"/>
      <c r="J193" s="152"/>
      <c r="K193" s="152"/>
      <c r="L193" s="152"/>
      <c r="M193" s="152"/>
      <c r="N193" s="152"/>
      <c r="O193" s="152"/>
      <c r="P193" s="152"/>
      <c r="Q193" s="152"/>
      <c r="R193" s="152"/>
      <c r="S193" s="152"/>
    </row>
    <row r="194" spans="1:19" x14ac:dyDescent="0.4">
      <c r="A194" s="152"/>
      <c r="B194" s="152"/>
      <c r="C194" s="152"/>
      <c r="D194" s="152"/>
      <c r="E194" s="152"/>
      <c r="F194" s="152"/>
      <c r="G194" s="152"/>
      <c r="H194" s="152"/>
      <c r="I194" s="152"/>
      <c r="J194" s="152"/>
      <c r="K194" s="152"/>
      <c r="L194" s="152"/>
      <c r="M194" s="152"/>
      <c r="N194" s="152"/>
      <c r="O194" s="152"/>
      <c r="P194" s="152"/>
      <c r="Q194" s="152"/>
      <c r="R194" s="152"/>
      <c r="S194" s="152"/>
    </row>
    <row r="195" spans="1:19" x14ac:dyDescent="0.4">
      <c r="A195" s="152"/>
      <c r="B195" s="152"/>
      <c r="C195" s="152"/>
      <c r="D195" s="152"/>
      <c r="E195" s="152"/>
      <c r="F195" s="152"/>
      <c r="G195" s="152"/>
      <c r="H195" s="152"/>
      <c r="I195" s="152"/>
      <c r="J195" s="152"/>
      <c r="K195" s="152"/>
      <c r="L195" s="152"/>
      <c r="M195" s="152"/>
      <c r="N195" s="152"/>
      <c r="O195" s="152"/>
      <c r="P195" s="152"/>
      <c r="Q195" s="152"/>
      <c r="R195" s="152"/>
      <c r="S195" s="152"/>
    </row>
    <row r="196" spans="1:19" x14ac:dyDescent="0.4">
      <c r="A196" s="152"/>
      <c r="B196" s="152"/>
      <c r="C196" s="152"/>
      <c r="D196" s="152"/>
      <c r="E196" s="152"/>
      <c r="F196" s="152"/>
      <c r="G196" s="152"/>
      <c r="H196" s="152"/>
      <c r="I196" s="152"/>
      <c r="J196" s="152"/>
      <c r="K196" s="152"/>
      <c r="L196" s="152"/>
      <c r="M196" s="152"/>
      <c r="N196" s="152"/>
      <c r="O196" s="152"/>
      <c r="P196" s="152"/>
      <c r="Q196" s="152"/>
      <c r="R196" s="152"/>
      <c r="S196" s="152"/>
    </row>
    <row r="197" spans="1:19" x14ac:dyDescent="0.4">
      <c r="A197" s="152"/>
      <c r="B197" s="152"/>
      <c r="C197" s="152"/>
      <c r="D197" s="152"/>
      <c r="E197" s="152"/>
      <c r="F197" s="152"/>
      <c r="G197" s="152"/>
      <c r="H197" s="152"/>
      <c r="I197" s="152"/>
      <c r="J197" s="152"/>
      <c r="K197" s="152"/>
      <c r="L197" s="152"/>
      <c r="M197" s="152"/>
      <c r="N197" s="152"/>
      <c r="O197" s="152"/>
      <c r="P197" s="152"/>
      <c r="Q197" s="152"/>
      <c r="R197" s="152"/>
      <c r="S197" s="152"/>
    </row>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4"/>
  <sheetViews>
    <sheetView topLeftCell="A31" workbookViewId="0">
      <selection activeCell="D41" sqref="D41"/>
    </sheetView>
  </sheetViews>
  <sheetFormatPr defaultRowHeight="18.75" x14ac:dyDescent="0.4"/>
  <cols>
    <col min="1" max="1" width="1.75" style="20" customWidth="1"/>
    <col min="2" max="2" width="9" style="20"/>
    <col min="3" max="12" width="40.625" style="20" customWidth="1"/>
    <col min="13" max="16384" width="9" style="20"/>
  </cols>
  <sheetData>
    <row r="1" spans="1:14" x14ac:dyDescent="0.4">
      <c r="A1" s="21"/>
      <c r="B1" s="181" t="s">
        <v>106</v>
      </c>
      <c r="C1" s="181"/>
      <c r="D1" s="181"/>
      <c r="E1" s="152"/>
      <c r="F1" s="152"/>
      <c r="G1" s="152"/>
      <c r="H1" s="152"/>
      <c r="I1" s="152"/>
      <c r="J1" s="152"/>
      <c r="K1" s="152"/>
      <c r="L1" s="152"/>
      <c r="M1" s="152"/>
      <c r="N1" s="152"/>
    </row>
    <row r="2" spans="1:14" x14ac:dyDescent="0.4">
      <c r="A2" s="21"/>
      <c r="B2" s="181"/>
      <c r="C2" s="181"/>
      <c r="D2" s="181"/>
      <c r="E2" s="152"/>
      <c r="F2" s="152"/>
      <c r="G2" s="152"/>
      <c r="H2" s="152"/>
      <c r="I2" s="152"/>
      <c r="J2" s="152"/>
      <c r="K2" s="152"/>
      <c r="L2" s="152"/>
      <c r="M2" s="152"/>
      <c r="N2" s="152"/>
    </row>
    <row r="3" spans="1:14" x14ac:dyDescent="0.4">
      <c r="A3" s="21"/>
      <c r="B3" s="178" t="s">
        <v>122</v>
      </c>
      <c r="C3" s="178" t="s">
        <v>123</v>
      </c>
      <c r="D3" s="181"/>
      <c r="E3" s="152"/>
      <c r="F3" s="152"/>
      <c r="G3" s="152"/>
      <c r="H3" s="152"/>
      <c r="I3" s="152"/>
      <c r="J3" s="152"/>
      <c r="K3" s="152"/>
      <c r="L3" s="152"/>
      <c r="M3" s="152"/>
      <c r="N3" s="152"/>
    </row>
    <row r="4" spans="1:14" x14ac:dyDescent="0.4">
      <c r="A4" s="21"/>
      <c r="B4" s="184">
        <v>1</v>
      </c>
      <c r="C4" s="185" t="s">
        <v>222</v>
      </c>
      <c r="D4" s="181"/>
      <c r="E4" s="152"/>
      <c r="F4" s="152"/>
      <c r="G4" s="152"/>
      <c r="H4" s="152"/>
      <c r="I4" s="152"/>
      <c r="J4" s="152"/>
      <c r="K4" s="152"/>
      <c r="L4" s="152"/>
      <c r="M4" s="152"/>
      <c r="N4" s="152"/>
    </row>
    <row r="5" spans="1:14" x14ac:dyDescent="0.4">
      <c r="A5" s="21"/>
      <c r="B5" s="184">
        <v>2</v>
      </c>
      <c r="C5" s="185" t="s">
        <v>223</v>
      </c>
      <c r="D5" s="152"/>
      <c r="E5" s="152"/>
      <c r="F5" s="152"/>
      <c r="G5" s="152"/>
      <c r="H5" s="152"/>
      <c r="I5" s="152"/>
      <c r="J5" s="152"/>
      <c r="K5" s="152"/>
      <c r="L5" s="152"/>
      <c r="M5" s="152"/>
      <c r="N5" s="152"/>
    </row>
    <row r="6" spans="1:14" x14ac:dyDescent="0.4">
      <c r="A6" s="21"/>
      <c r="B6" s="184">
        <v>3</v>
      </c>
      <c r="C6" s="185" t="s">
        <v>224</v>
      </c>
      <c r="D6" s="181"/>
      <c r="E6" s="152"/>
      <c r="F6" s="152"/>
      <c r="G6" s="152"/>
      <c r="H6" s="152"/>
      <c r="I6" s="152"/>
      <c r="J6" s="152"/>
      <c r="K6" s="152"/>
      <c r="L6" s="152"/>
      <c r="M6" s="152"/>
      <c r="N6" s="152"/>
    </row>
    <row r="7" spans="1:14" x14ac:dyDescent="0.4">
      <c r="A7" s="21"/>
      <c r="B7" s="184">
        <v>4</v>
      </c>
      <c r="C7" s="185"/>
      <c r="D7" s="181"/>
      <c r="E7" s="152"/>
      <c r="F7" s="152"/>
      <c r="G7" s="152"/>
      <c r="H7" s="152"/>
      <c r="I7" s="152"/>
      <c r="J7" s="152"/>
      <c r="K7" s="152"/>
      <c r="L7" s="152"/>
      <c r="M7" s="152"/>
      <c r="N7" s="152"/>
    </row>
    <row r="8" spans="1:14" x14ac:dyDescent="0.4">
      <c r="A8" s="21"/>
      <c r="B8" s="184">
        <v>5</v>
      </c>
      <c r="C8" s="185"/>
      <c r="D8" s="181"/>
      <c r="E8" s="152"/>
      <c r="F8" s="152"/>
      <c r="G8" s="152"/>
      <c r="H8" s="152"/>
      <c r="I8" s="152"/>
      <c r="J8" s="152"/>
      <c r="K8" s="152"/>
      <c r="L8" s="152"/>
      <c r="M8" s="152"/>
      <c r="N8" s="152"/>
    </row>
    <row r="9" spans="1:14" x14ac:dyDescent="0.4">
      <c r="A9" s="21"/>
      <c r="B9" s="181"/>
      <c r="C9" s="181"/>
      <c r="D9" s="181"/>
      <c r="E9" s="152"/>
      <c r="F9" s="152"/>
      <c r="G9" s="152"/>
      <c r="H9" s="152"/>
      <c r="I9" s="152"/>
      <c r="J9" s="152"/>
      <c r="K9" s="152"/>
      <c r="L9" s="152"/>
      <c r="M9" s="152"/>
      <c r="N9" s="152"/>
    </row>
    <row r="10" spans="1:14" x14ac:dyDescent="0.4">
      <c r="A10" s="21"/>
      <c r="B10" s="181" t="s">
        <v>124</v>
      </c>
      <c r="C10" s="181"/>
      <c r="D10" s="181"/>
      <c r="E10" s="152"/>
      <c r="F10" s="152"/>
      <c r="G10" s="152"/>
      <c r="H10" s="152"/>
      <c r="I10" s="152"/>
      <c r="J10" s="152"/>
      <c r="K10" s="152"/>
      <c r="L10" s="152"/>
      <c r="M10" s="152"/>
      <c r="N10" s="152"/>
    </row>
    <row r="11" spans="1:14" ht="19.5" thickBot="1" x14ac:dyDescent="0.45">
      <c r="A11" s="21"/>
      <c r="B11" s="181"/>
      <c r="C11" s="181"/>
      <c r="D11" s="181"/>
      <c r="E11" s="152"/>
      <c r="F11" s="152"/>
      <c r="G11" s="152"/>
      <c r="H11" s="152"/>
      <c r="I11" s="152"/>
      <c r="J11" s="152"/>
      <c r="K11" s="152"/>
      <c r="L11" s="152"/>
      <c r="M11" s="152"/>
      <c r="N11" s="152"/>
    </row>
    <row r="12" spans="1:14" ht="19.5" thickBot="1" x14ac:dyDescent="0.45">
      <c r="A12" s="21"/>
      <c r="B12" s="186" t="s">
        <v>112</v>
      </c>
      <c r="C12" s="187" t="s">
        <v>4</v>
      </c>
      <c r="D12" s="188" t="s">
        <v>73</v>
      </c>
      <c r="E12" s="188" t="s">
        <v>5</v>
      </c>
      <c r="F12" s="188" t="s">
        <v>74</v>
      </c>
      <c r="G12" s="189" t="s">
        <v>75</v>
      </c>
      <c r="H12" s="190"/>
      <c r="I12" s="190"/>
      <c r="J12" s="190"/>
      <c r="K12" s="190"/>
      <c r="L12" s="191"/>
      <c r="M12" s="152"/>
      <c r="N12" s="152"/>
    </row>
    <row r="13" spans="1:14" x14ac:dyDescent="0.4">
      <c r="A13" s="21"/>
      <c r="B13" s="417" t="s">
        <v>113</v>
      </c>
      <c r="C13" s="192" t="s">
        <v>225</v>
      </c>
      <c r="D13" s="193" t="s">
        <v>186</v>
      </c>
      <c r="E13" s="193" t="s">
        <v>108</v>
      </c>
      <c r="F13" s="193" t="s">
        <v>32</v>
      </c>
      <c r="G13" s="194" t="s">
        <v>26</v>
      </c>
      <c r="H13" s="195"/>
      <c r="I13" s="195"/>
      <c r="J13" s="195"/>
      <c r="K13" s="195"/>
      <c r="L13" s="196"/>
      <c r="M13" s="152"/>
      <c r="N13" s="152"/>
    </row>
    <row r="14" spans="1:14" x14ac:dyDescent="0.4">
      <c r="B14" s="418"/>
      <c r="C14" s="197"/>
      <c r="D14" s="198" t="s">
        <v>185</v>
      </c>
      <c r="E14" s="198" t="s">
        <v>109</v>
      </c>
      <c r="F14" s="198" t="s">
        <v>29</v>
      </c>
      <c r="G14" s="199" t="s">
        <v>27</v>
      </c>
      <c r="H14" s="200"/>
      <c r="I14" s="200"/>
      <c r="J14" s="200"/>
      <c r="K14" s="200"/>
      <c r="L14" s="201"/>
      <c r="M14" s="152"/>
      <c r="N14" s="152"/>
    </row>
    <row r="15" spans="1:14" x14ac:dyDescent="0.4">
      <c r="B15" s="418"/>
      <c r="C15" s="197"/>
      <c r="D15" s="198" t="s">
        <v>187</v>
      </c>
      <c r="E15" s="198"/>
      <c r="F15" s="198"/>
      <c r="G15" s="199" t="s">
        <v>28</v>
      </c>
      <c r="H15" s="200"/>
      <c r="I15" s="200"/>
      <c r="J15" s="200"/>
      <c r="K15" s="200"/>
      <c r="L15" s="201"/>
      <c r="M15" s="152"/>
      <c r="N15" s="152"/>
    </row>
    <row r="16" spans="1:14" x14ac:dyDescent="0.4">
      <c r="B16" s="418"/>
      <c r="C16" s="197"/>
      <c r="D16" s="200"/>
      <c r="E16" s="198"/>
      <c r="F16" s="198"/>
      <c r="G16" s="199" t="s">
        <v>14</v>
      </c>
      <c r="H16" s="200"/>
      <c r="I16" s="200"/>
      <c r="J16" s="200"/>
      <c r="K16" s="200"/>
      <c r="L16" s="201"/>
      <c r="M16" s="152"/>
      <c r="N16" s="152"/>
    </row>
    <row r="17" spans="2:14" x14ac:dyDescent="0.4">
      <c r="B17" s="418"/>
      <c r="C17" s="197"/>
      <c r="D17" s="200"/>
      <c r="E17" s="198"/>
      <c r="F17" s="198"/>
      <c r="G17" s="199" t="s">
        <v>6</v>
      </c>
      <c r="H17" s="200"/>
      <c r="I17" s="200"/>
      <c r="J17" s="200"/>
      <c r="K17" s="200"/>
      <c r="L17" s="201"/>
      <c r="M17" s="152"/>
      <c r="N17" s="152"/>
    </row>
    <row r="18" spans="2:14" x14ac:dyDescent="0.4">
      <c r="B18" s="418"/>
      <c r="C18" s="197"/>
      <c r="D18" s="200"/>
      <c r="E18" s="198"/>
      <c r="F18" s="198"/>
      <c r="G18" s="199" t="s">
        <v>110</v>
      </c>
      <c r="H18" s="200"/>
      <c r="I18" s="200"/>
      <c r="J18" s="200"/>
      <c r="K18" s="200"/>
      <c r="L18" s="201"/>
      <c r="M18" s="152"/>
      <c r="N18" s="152"/>
    </row>
    <row r="19" spans="2:14" x14ac:dyDescent="0.4">
      <c r="B19" s="418"/>
      <c r="C19" s="197"/>
      <c r="D19" s="200"/>
      <c r="E19" s="198"/>
      <c r="F19" s="198"/>
      <c r="G19" s="199" t="s">
        <v>111</v>
      </c>
      <c r="H19" s="200"/>
      <c r="I19" s="200"/>
      <c r="J19" s="200"/>
      <c r="K19" s="200"/>
      <c r="L19" s="201"/>
      <c r="M19" s="152"/>
      <c r="N19" s="152"/>
    </row>
    <row r="20" spans="2:14" x14ac:dyDescent="0.4">
      <c r="B20" s="418"/>
      <c r="C20" s="197"/>
      <c r="D20" s="200"/>
      <c r="E20" s="198"/>
      <c r="F20" s="198"/>
      <c r="G20" s="199" t="s">
        <v>30</v>
      </c>
      <c r="H20" s="200"/>
      <c r="I20" s="200"/>
      <c r="J20" s="200"/>
      <c r="K20" s="200"/>
      <c r="L20" s="201"/>
      <c r="M20" s="152"/>
      <c r="N20" s="152"/>
    </row>
    <row r="21" spans="2:14" x14ac:dyDescent="0.4">
      <c r="B21" s="418"/>
      <c r="C21" s="197"/>
      <c r="D21" s="200"/>
      <c r="E21" s="198"/>
      <c r="F21" s="198"/>
      <c r="G21" s="199" t="s">
        <v>31</v>
      </c>
      <c r="H21" s="200"/>
      <c r="I21" s="200"/>
      <c r="J21" s="200"/>
      <c r="K21" s="200"/>
      <c r="L21" s="201"/>
      <c r="M21" s="152"/>
      <c r="N21" s="152"/>
    </row>
    <row r="22" spans="2:14" x14ac:dyDescent="0.4">
      <c r="B22" s="418"/>
      <c r="C22" s="197"/>
      <c r="D22" s="200"/>
      <c r="E22" s="198"/>
      <c r="F22" s="198"/>
      <c r="G22" s="198"/>
      <c r="H22" s="200"/>
      <c r="I22" s="200"/>
      <c r="J22" s="200"/>
      <c r="K22" s="200"/>
      <c r="L22" s="201"/>
      <c r="M22" s="152"/>
      <c r="N22" s="152"/>
    </row>
    <row r="23" spans="2:14" x14ac:dyDescent="0.4">
      <c r="B23" s="418"/>
      <c r="C23" s="202"/>
      <c r="D23" s="200"/>
      <c r="E23" s="200"/>
      <c r="F23" s="200"/>
      <c r="G23" s="200"/>
      <c r="H23" s="200"/>
      <c r="I23" s="200"/>
      <c r="J23" s="200"/>
      <c r="K23" s="200"/>
      <c r="L23" s="201"/>
      <c r="M23" s="152"/>
      <c r="N23" s="152"/>
    </row>
    <row r="24" spans="2:14" x14ac:dyDescent="0.4">
      <c r="B24" s="418"/>
      <c r="C24" s="202"/>
      <c r="D24" s="200"/>
      <c r="E24" s="200"/>
      <c r="F24" s="200"/>
      <c r="G24" s="200"/>
      <c r="H24" s="200"/>
      <c r="I24" s="200"/>
      <c r="J24" s="200"/>
      <c r="K24" s="200"/>
      <c r="L24" s="201"/>
      <c r="M24" s="152"/>
      <c r="N24" s="152"/>
    </row>
    <row r="25" spans="2:14" ht="19.5" thickBot="1" x14ac:dyDescent="0.45">
      <c r="B25" s="419"/>
      <c r="C25" s="203"/>
      <c r="D25" s="204"/>
      <c r="E25" s="204"/>
      <c r="F25" s="204"/>
      <c r="G25" s="204"/>
      <c r="H25" s="204"/>
      <c r="I25" s="204"/>
      <c r="J25" s="204"/>
      <c r="K25" s="204"/>
      <c r="L25" s="205"/>
      <c r="M25" s="152"/>
      <c r="N25" s="152"/>
    </row>
    <row r="26" spans="2:14" x14ac:dyDescent="0.4">
      <c r="B26" s="152"/>
      <c r="C26" s="152"/>
      <c r="D26" s="152"/>
      <c r="E26" s="152"/>
      <c r="F26" s="152"/>
      <c r="G26" s="152"/>
      <c r="H26" s="152"/>
      <c r="I26" s="152"/>
      <c r="J26" s="152"/>
      <c r="K26" s="152"/>
      <c r="L26" s="152"/>
      <c r="M26" s="152"/>
      <c r="N26" s="152"/>
    </row>
    <row r="27" spans="2:14" x14ac:dyDescent="0.4">
      <c r="B27" s="152"/>
      <c r="C27" s="152"/>
      <c r="D27" s="152"/>
      <c r="E27" s="152"/>
      <c r="F27" s="152"/>
      <c r="G27" s="152"/>
      <c r="H27" s="152"/>
      <c r="I27" s="152"/>
      <c r="J27" s="152"/>
      <c r="K27" s="152"/>
      <c r="L27" s="152"/>
      <c r="M27" s="152"/>
      <c r="N27" s="152"/>
    </row>
    <row r="28" spans="2:14" x14ac:dyDescent="0.4">
      <c r="B28" s="152"/>
      <c r="C28" s="152" t="s">
        <v>231</v>
      </c>
      <c r="D28" s="152"/>
      <c r="E28" s="152"/>
      <c r="F28" s="152"/>
      <c r="G28" s="152"/>
      <c r="H28" s="152"/>
      <c r="I28" s="152"/>
      <c r="J28" s="152"/>
      <c r="K28" s="152"/>
      <c r="L28" s="152"/>
      <c r="M28" s="152"/>
      <c r="N28" s="152"/>
    </row>
    <row r="29" spans="2:14" x14ac:dyDescent="0.4">
      <c r="B29" s="152"/>
      <c r="C29" s="152" t="s">
        <v>114</v>
      </c>
      <c r="D29" s="152"/>
      <c r="E29" s="152"/>
      <c r="F29" s="152"/>
      <c r="G29" s="152"/>
      <c r="H29" s="152"/>
      <c r="I29" s="152"/>
      <c r="J29" s="152"/>
      <c r="K29" s="152"/>
      <c r="L29" s="152"/>
      <c r="M29" s="152"/>
      <c r="N29" s="152"/>
    </row>
    <row r="30" spans="2:14" x14ac:dyDescent="0.4">
      <c r="B30" s="152"/>
      <c r="C30" s="152" t="s">
        <v>125</v>
      </c>
      <c r="D30" s="152"/>
      <c r="E30" s="152"/>
      <c r="F30" s="152"/>
      <c r="G30" s="152"/>
      <c r="H30" s="152"/>
      <c r="I30" s="152"/>
      <c r="J30" s="152"/>
      <c r="K30" s="152"/>
      <c r="L30" s="152"/>
      <c r="M30" s="152"/>
      <c r="N30" s="152"/>
    </row>
    <row r="31" spans="2:14" x14ac:dyDescent="0.4">
      <c r="B31" s="152"/>
      <c r="C31" s="152" t="s">
        <v>126</v>
      </c>
      <c r="D31" s="152"/>
      <c r="E31" s="152"/>
      <c r="F31" s="152"/>
      <c r="G31" s="152"/>
      <c r="H31" s="152"/>
      <c r="I31" s="152"/>
      <c r="J31" s="152"/>
      <c r="K31" s="152"/>
      <c r="L31" s="152"/>
      <c r="M31" s="152"/>
      <c r="N31" s="152"/>
    </row>
    <row r="32" spans="2:14" x14ac:dyDescent="0.4">
      <c r="B32" s="152"/>
      <c r="C32" s="152" t="s">
        <v>127</v>
      </c>
      <c r="D32" s="152"/>
      <c r="E32" s="152"/>
      <c r="F32" s="152"/>
      <c r="G32" s="152"/>
      <c r="H32" s="152"/>
      <c r="I32" s="152"/>
      <c r="J32" s="152"/>
      <c r="K32" s="152"/>
      <c r="L32" s="152"/>
      <c r="M32" s="152"/>
      <c r="N32" s="152"/>
    </row>
    <row r="33" spans="2:14" x14ac:dyDescent="0.4">
      <c r="B33" s="152"/>
      <c r="C33" s="152" t="s">
        <v>128</v>
      </c>
      <c r="D33" s="152"/>
      <c r="E33" s="152"/>
      <c r="F33" s="152"/>
      <c r="G33" s="152"/>
      <c r="H33" s="152"/>
      <c r="I33" s="152"/>
      <c r="J33" s="152"/>
      <c r="K33" s="152"/>
      <c r="L33" s="152"/>
      <c r="M33" s="152"/>
      <c r="N33" s="152"/>
    </row>
    <row r="34" spans="2:14" x14ac:dyDescent="0.4">
      <c r="B34" s="152"/>
      <c r="C34" s="152" t="s">
        <v>129</v>
      </c>
      <c r="D34" s="152"/>
      <c r="E34" s="152"/>
      <c r="F34" s="152"/>
      <c r="G34" s="152"/>
      <c r="H34" s="152"/>
      <c r="I34" s="152"/>
      <c r="J34" s="152"/>
      <c r="K34" s="152"/>
      <c r="L34" s="152"/>
      <c r="M34" s="152"/>
      <c r="N34" s="152"/>
    </row>
    <row r="35" spans="2:14" x14ac:dyDescent="0.4">
      <c r="B35" s="152"/>
      <c r="C35" s="152" t="s">
        <v>203</v>
      </c>
      <c r="D35" s="152"/>
      <c r="E35" s="152"/>
      <c r="F35" s="152"/>
      <c r="G35" s="152"/>
      <c r="H35" s="152"/>
      <c r="I35" s="152"/>
      <c r="J35" s="152"/>
      <c r="K35" s="152"/>
      <c r="L35" s="152"/>
      <c r="M35" s="152"/>
      <c r="N35" s="152"/>
    </row>
    <row r="36" spans="2:14" x14ac:dyDescent="0.4">
      <c r="B36" s="152"/>
      <c r="C36" s="152" t="s">
        <v>115</v>
      </c>
      <c r="D36" s="152"/>
      <c r="E36" s="152"/>
      <c r="F36" s="152"/>
      <c r="G36" s="152"/>
      <c r="H36" s="152"/>
      <c r="I36" s="152"/>
      <c r="J36" s="152"/>
      <c r="K36" s="152"/>
      <c r="L36" s="152"/>
      <c r="M36" s="152"/>
      <c r="N36" s="152"/>
    </row>
    <row r="37" spans="2:14" x14ac:dyDescent="0.4">
      <c r="B37" s="152"/>
      <c r="C37" s="152" t="s">
        <v>116</v>
      </c>
      <c r="D37" s="152"/>
      <c r="E37" s="152"/>
      <c r="F37" s="152"/>
      <c r="G37" s="152"/>
      <c r="H37" s="152"/>
      <c r="I37" s="152"/>
      <c r="J37" s="152"/>
      <c r="K37" s="152"/>
      <c r="L37" s="152"/>
      <c r="M37" s="152"/>
      <c r="N37" s="152"/>
    </row>
    <row r="38" spans="2:14" x14ac:dyDescent="0.4">
      <c r="B38" s="152"/>
      <c r="C38" s="152"/>
      <c r="D38" s="152"/>
      <c r="E38" s="152"/>
      <c r="F38" s="152"/>
      <c r="G38" s="152"/>
      <c r="H38" s="152"/>
      <c r="I38" s="152"/>
      <c r="J38" s="152"/>
      <c r="K38" s="152"/>
      <c r="L38" s="152"/>
      <c r="M38" s="152"/>
      <c r="N38" s="152"/>
    </row>
    <row r="39" spans="2:14" x14ac:dyDescent="0.4">
      <c r="B39" s="152"/>
      <c r="C39" s="152" t="s">
        <v>232</v>
      </c>
      <c r="D39" s="152"/>
      <c r="E39" s="152"/>
      <c r="F39" s="152"/>
      <c r="G39" s="152"/>
      <c r="H39" s="152"/>
      <c r="I39" s="152"/>
      <c r="J39" s="152"/>
      <c r="K39" s="152"/>
      <c r="L39" s="152"/>
      <c r="M39" s="152"/>
      <c r="N39" s="152"/>
    </row>
    <row r="40" spans="2:14" x14ac:dyDescent="0.4">
      <c r="B40" s="152"/>
      <c r="C40" s="152" t="s">
        <v>117</v>
      </c>
      <c r="D40" s="152"/>
      <c r="E40" s="152"/>
      <c r="F40" s="152"/>
      <c r="G40" s="152"/>
      <c r="H40" s="152"/>
      <c r="I40" s="152"/>
      <c r="J40" s="152"/>
      <c r="K40" s="152"/>
      <c r="L40" s="152"/>
      <c r="M40" s="152"/>
      <c r="N40" s="152"/>
    </row>
    <row r="41" spans="2:14" x14ac:dyDescent="0.4">
      <c r="B41" s="152"/>
      <c r="C41" s="152" t="s">
        <v>118</v>
      </c>
      <c r="D41" s="152"/>
      <c r="E41" s="152"/>
      <c r="F41" s="152"/>
      <c r="G41" s="152"/>
      <c r="H41" s="152"/>
      <c r="I41" s="152"/>
      <c r="J41" s="152"/>
      <c r="K41" s="152"/>
      <c r="L41" s="152"/>
      <c r="M41" s="152"/>
      <c r="N41" s="152"/>
    </row>
    <row r="42" spans="2:14" x14ac:dyDescent="0.4">
      <c r="B42" s="152"/>
      <c r="C42" s="152" t="s">
        <v>119</v>
      </c>
      <c r="D42" s="152"/>
      <c r="E42" s="152"/>
      <c r="F42" s="152"/>
      <c r="G42" s="152"/>
      <c r="H42" s="152"/>
      <c r="I42" s="152"/>
      <c r="J42" s="152"/>
      <c r="K42" s="152"/>
      <c r="L42" s="152"/>
      <c r="M42" s="152"/>
      <c r="N42" s="152"/>
    </row>
    <row r="43" spans="2:14" x14ac:dyDescent="0.4">
      <c r="B43" s="152"/>
      <c r="C43" s="152" t="s">
        <v>120</v>
      </c>
      <c r="D43" s="152"/>
      <c r="E43" s="152"/>
      <c r="F43" s="152"/>
      <c r="G43" s="152"/>
      <c r="H43" s="152"/>
      <c r="I43" s="152"/>
      <c r="J43" s="152"/>
      <c r="K43" s="152"/>
      <c r="L43" s="152"/>
      <c r="M43" s="152"/>
      <c r="N43" s="152"/>
    </row>
    <row r="44" spans="2:14" x14ac:dyDescent="0.4">
      <c r="C44" s="152" t="s">
        <v>121</v>
      </c>
      <c r="D44" s="152"/>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【記載例】認知症型通所介護</vt:lpstr>
      <vt:lpstr>【記載例】シフト記号表（勤務時間帯）</vt:lpstr>
      <vt:lpstr>認知症型通所介護</vt:lpstr>
      <vt:lpstr>シフト記号表（勤務時間帯)</vt:lpstr>
      <vt:lpstr>記入方法</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角田　希望子</cp:lastModifiedBy>
  <cp:lastPrinted>2020-08-20T02:25:08Z</cp:lastPrinted>
  <dcterms:created xsi:type="dcterms:W3CDTF">2020-01-14T23:47:53Z</dcterms:created>
  <dcterms:modified xsi:type="dcterms:W3CDTF">2021-03-29T02:03:38Z</dcterms:modified>
</cp:coreProperties>
</file>